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5" activeTab="5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'a'!$A$1:$J$61</definedName>
    <definedName name="_xlnm.Print_Area" localSheetId="3">'gt'!$A$2:$H$77</definedName>
    <definedName name="_xlnm.Print_Area" localSheetId="6">'nat'!$A$1:$G$80</definedName>
    <definedName name="_xlnm.Print_Area" localSheetId="2">'nh'!$A$1:$K$100</definedName>
    <definedName name="_xlnm.Print_Area" localSheetId="4">'ogg'!$A$3:$E$32</definedName>
    <definedName name="_xlnm.Print_Area" localSheetId="5">'özkaynak'!$A$1:$V$71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<sst xmlns="http://schemas.openxmlformats.org/spreadsheetml/2006/main" count="834" uniqueCount="580">
  <si>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</si>
  <si>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</si>
  <si>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</si>
  <si>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</si>
  <si>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</si>
  <si>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</si>
  <si>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</si>
  <si>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</si>
  <si>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</si>
  <si>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</si>
  <si>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</si>
  <si>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</si>
  <si>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</si>
  <si>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</si>
  <si>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</si>
  <si>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</si>
  <si>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</si>
  <si>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</si>
  <si>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</si>
  <si>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</si>
  <si>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</si>
  <si>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</si>
  <si>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</si>
  <si>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</si>
  <si>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</si>
  <si>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</si>
  <si>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</si>
  <si>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</si>
  <si>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</si>
  <si>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</si>
  <si>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</si>
  <si>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</si>
  <si>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</si>
  <si>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</si>
  <si>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</si>
  <si>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</si>
  <si>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</si>
  <si>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</si>
  <si>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</si>
  <si>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</si>
  <si>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</si>
  <si>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</si>
  <si>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</si>
  <si>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</si>
  <si>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</si>
  <si>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</si>
  <si>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</si>
  <si>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</si>
  <si>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</si>
  <si>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</si>
  <si>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</si>
  <si>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</si>
  <si>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</si>
  <si>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</si>
  <si>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</si>
  <si>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</si>
  <si>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</si>
  <si>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</si>
  <si>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</si>
  <si>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</si>
  <si>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</si>
  <si>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</si>
  <si>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</si>
  <si>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</si>
  <si>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</si>
  <si>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</si>
  <si>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</si>
  <si>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</si>
  <si>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</si>
  <si>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</si>
  <si>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</si>
  <si>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</si>
  <si>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</si>
  <si>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</si>
  <si>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</si>
  <si>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</si>
  <si>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</si>
  <si>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</si>
  <si>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</si>
  <si>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</si>
  <si>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</si>
  <si>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</si>
  <si>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</si>
  <si>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</si>
  <si>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</si>
  <si>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</si>
  <si>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</si>
  <si>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</si>
  <si>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</si>
  <si>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</si>
  <si>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</si>
  <si>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</si>
  <si>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</si>
  <si>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</si>
  <si>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</si>
  <si>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</si>
  <si>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</si>
  <si>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</si>
  <si>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</si>
  <si>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</si>
  <si>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</si>
  <si>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</si>
  <si>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</si>
  <si>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</si>
  <si>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</si>
  <si>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</si>
  <si>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</si>
  <si>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</si>
  <si>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</si>
  <si>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</si>
  <si>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</si>
  <si>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</si>
  <si>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</si>
  <si>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</si>
  <si>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</si>
  <si>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</si>
  <si>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</si>
  <si>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</si>
  <si>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</si>
  <si>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</si>
  <si>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</si>
  <si>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</si>
  <si>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</si>
  <si>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</si>
  <si>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</si>
  <si>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</si>
  <si>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</si>
  <si>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</si>
  <si>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</si>
  <si>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</si>
  <si>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</si>
  <si>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</si>
  <si>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</si>
  <si>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</si>
  <si>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</si>
  <si>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</si>
  <si>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</si>
  <si>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</si>
  <si>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</si>
  <si>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</si>
  <si>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</si>
  <si>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</si>
  <si>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</si>
  <si>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</si>
  <si>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</si>
  <si>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</si>
  <si>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</si>
  <si>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</si>
  <si>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</si>
  <si>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</si>
  <si>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</si>
  <si>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</si>
  <si>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</si>
  <si>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</si>
  <si>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</si>
  <si>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</si>
  <si>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</si>
  <si>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</si>
  <si>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</si>
  <si>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</si>
  <si>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</si>
  <si>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</si>
  <si>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</si>
  <si>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</si>
  <si>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</si>
  <si>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</si>
  <si>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</si>
  <si>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</si>
  <si>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</si>
  <si>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</si>
  <si>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</si>
  <si>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</si>
  <si>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</si>
  <si>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</si>
  <si>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</si>
  <si>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</si>
  <si>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</si>
  <si>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</si>
  <si>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</si>
  <si>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</si>
  <si>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</si>
  <si>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</si>
  <si>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</si>
  <si>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</si>
  <si>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</si>
  <si>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</si>
  <si>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</si>
  <si>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</si>
  <si>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</si>
  <si>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</si>
  <si>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</si>
  <si>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</si>
  <si>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</si>
  <si>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</si>
  <si>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</si>
  <si>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</si>
  <si>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</si>
  <si>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</si>
  <si>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</si>
  <si>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</si>
  <si>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</si>
  <si>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</si>
  <si>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</si>
  <si>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</si>
  <si>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</si>
  <si>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</si>
  <si>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</si>
  <si>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</si>
  <si>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</si>
  <si>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</si>
  <si>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</si>
  <si>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</si>
  <si>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</si>
  <si>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</si>
  <si>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</si>
  <si>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</si>
  <si>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</si>
  <si>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</si>
  <si>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</si>
  <si>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</si>
  <si>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</si>
  <si>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</si>
  <si>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</si>
  <si>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</si>
  <si>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</si>
  <si>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</si>
  <si>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</si>
  <si>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</si>
  <si>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</si>
  <si>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</si>
  <si>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</si>
  <si>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</si>
  <si>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</si>
  <si>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</si>
  <si>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</si>
  <si>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</si>
  <si>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</si>
  <si>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</si>
  <si>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</si>
  <si>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</si>
  <si>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</si>
  <si>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</si>
  <si>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</si>
  <si>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</si>
  <si>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</si>
  <si>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</si>
  <si>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</si>
  <si>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</si>
  <si>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</si>
  <si>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</si>
  <si>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</si>
  <si>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</si>
  <si>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</si>
  <si>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</si>
  <si>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</si>
  <si>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</si>
  <si>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</si>
  <si>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</si>
  <si>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</si>
  <si>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</si>
  <si>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</si>
  <si>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</si>
  <si>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</si>
  <si>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</si>
  <si>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</si>
  <si>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</si>
  <si>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</si>
  <si>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</si>
  <si>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</si>
  <si>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</si>
  <si>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</si>
  <si>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</si>
  <si>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</si>
  <si>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</si>
  <si>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</si>
  <si>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</si>
  <si>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</si>
  <si>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</si>
  <si>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</si>
  <si>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</si>
  <si>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</si>
  <si>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</si>
  <si>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</si>
  <si>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</si>
  <si>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</si>
  <si>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</si>
  <si>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</si>
  <si>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</si>
  <si>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</si>
  <si>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</si>
  <si>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</si>
  <si>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</si>
  <si>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</si>
  <si>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</si>
  <si>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</si>
  <si>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</si>
  <si>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</si>
  <si>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</si>
  <si>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</si>
  <si>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</si>
  <si>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</si>
  <si>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</si>
  <si>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</si>
  <si>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</si>
  <si>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</si>
  <si>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</si>
  <si>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</si>
  <si>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</si>
  <si>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</si>
  <si>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</si>
  <si>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</si>
  <si>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</si>
  <si>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</si>
  <si>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</si>
  <si>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</si>
  <si>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</si>
  <si>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</si>
  <si>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</si>
  <si>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</si>
  <si>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</si>
  <si>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</si>
  <si>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</si>
  <si>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</si>
  <si>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</si>
  <si>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</si>
  <si>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</si>
  <si>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</si>
  <si>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</si>
  <si>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</si>
  <si>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</si>
  <si>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</si>
  <si>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</si>
  <si>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</si>
  <si>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</si>
  <si>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</si>
  <si>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</si>
  <si>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</si>
  <si>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</si>
  <si>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</si>
  <si>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</si>
  <si>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</si>
  <si>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</si>
  <si>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</si>
  <si>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</si>
  <si>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</si>
  <si>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</si>
  <si>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</si>
  <si>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</si>
  <si>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</si>
  <si>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</si>
  <si>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</si>
  <si>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</si>
  <si>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</si>
  <si>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</si>
  <si>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</si>
  <si>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</si>
  <si>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</si>
  <si>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</si>
  <si>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</si>
  <si>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</si>
  <si>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</si>
  <si>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</si>
  <si>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</si>
  <si>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</si>
  <si>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</si>
  <si>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</si>
  <si>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</si>
  <si>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</si>
  <si>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</si>
  <si>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</si>
  <si>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</si>
  <si>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</si>
  <si>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</si>
  <si>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</si>
  <si>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</si>
  <si>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</si>
  <si>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</si>
  <si>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</si>
  <si>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</si>
  <si>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</si>
  <si>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</si>
  <si>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</si>
  <si>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</si>
  <si>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</si>
  <si>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</si>
  <si>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</si>
  <si>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</si>
  <si>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</si>
  <si>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</si>
  <si>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</si>
  <si>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</si>
  <si>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</si>
  <si>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</si>
  <si>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</si>
  <si>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</si>
  <si>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</si>
  <si>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</si>
  <si>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</si>
  <si>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</si>
  <si>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</si>
  <si>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</si>
  <si>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</si>
  <si>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</si>
  <si>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</si>
  <si>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</si>
  <si>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</si>
  <si>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</si>
  <si>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</si>
  <si>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</si>
  <si>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</si>
  <si>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</si>
  <si>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</si>
  <si>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</si>
  <si>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</si>
  <si>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</si>
  <si>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</si>
  <si>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</si>
  <si>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</si>
  <si>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</si>
  <si>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</si>
  <si>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</si>
  <si>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</si>
  <si>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</si>
  <si>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</si>
  <si>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</si>
  <si>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</si>
  <si>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</si>
  <si>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</si>
  <si>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</si>
  <si>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</si>
  <si>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</si>
  <si>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</si>
  <si>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</si>
  <si>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</si>
  <si>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</si>
  <si>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</si>
  <si>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</si>
  <si>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</si>
  <si>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</si>
  <si>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</si>
  <si>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</si>
  <si>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</si>
  <si>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</si>
  <si>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</si>
  <si>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</si>
  <si>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</si>
  <si>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</si>
  <si>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</si>
  <si>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</si>
  <si>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</si>
  <si>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</si>
  <si>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</si>
  <si>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</si>
  <si>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</si>
  <si>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</si>
  <si>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</si>
  <si>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</si>
  <si>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</si>
  <si>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</si>
  <si>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</si>
  <si>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</si>
  <si>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</si>
  <si>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</si>
  <si>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</si>
  <si>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</si>
  <si>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</si>
  <si>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</si>
  <si>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</si>
  <si>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</si>
  <si>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</si>
  <si>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</si>
  <si>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</si>
  <si>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</si>
  <si>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</si>
  <si>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</si>
  <si>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</si>
  <si>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</si>
  <si>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</si>
  <si>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</si>
  <si>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</si>
  <si>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</si>
  <si>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</si>
  <si>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</si>
  <si>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</si>
  <si>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</si>
  <si>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</si>
  <si>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</si>
  <si>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</si>
  <si>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</si>
  <si>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</si>
  <si>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</si>
  <si>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</si>
  <si>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</si>
  <si>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</si>
  <si>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</si>
  <si>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</si>
  <si>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</si>
  <si>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</si>
  <si>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</si>
  <si>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</si>
  <si>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</si>
  <si>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</si>
  <si>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</si>
  <si>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</si>
  <si>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</si>
  <si>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</si>
  <si>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</si>
  <si>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</si>
  <si>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</si>
  <si>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</si>
  <si>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</si>
  <si>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</si>
  <si>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</si>
  <si>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</si>
  <si>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</si>
  <si>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</si>
  <si>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</si>
  <si>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</si>
  <si>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</si>
  <si>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</si>
  <si>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</si>
  <si>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</si>
  <si>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</si>
  <si>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</si>
  <si>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</si>
  <si>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</si>
  <si>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</si>
  <si>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</si>
  <si>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</si>
  <si>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</si>
  <si>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</si>
  <si>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</si>
  <si>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</si>
  <si>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</si>
  <si>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</si>
  <si>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</si>
  <si>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</si>
  <si>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</si>
  <si>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</si>
  <si>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</si>
  <si>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</si>
  <si>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</si>
  <si>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</si>
  <si>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</si>
  <si>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</si>
  <si>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</si>
  <si>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</si>
  <si>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</si>
  <si>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</si>
  <si>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</si>
  <si>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</si>
  <si>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</si>
  <si>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</si>
  <si>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</si>
  <si>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</si>
  <si>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</si>
  <si>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</si>
  <si>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</si>
  <si>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</si>
  <si>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</si>
  <si>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</si>
  <si>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</si>
  <si>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</si>
  <si>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</si>
  <si>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</si>
  <si>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</si>
  <si>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</si>
  <si>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</si>
  <si>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</si>
  <si>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</si>
  <si>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5.4.12</t>
  </si>
  <si>
    <t>Dönem Sonu Bakiyesi  (III+IV+…+X+XI)</t>
  </si>
  <si>
    <t>30 Eylül 2023 Tarihi İtibarıyla Konsolide Nazım Hesaplar</t>
  </si>
  <si>
    <t>30 Eylül 2023 Tarihi İtibarıyla Konsolide Bilanço (Finansal Durum Tablosu)</t>
  </si>
  <si>
    <t>30 Eylül 2023 Tarihinde Sona Eren Hesap Dönemine Ait Konsolide Kar veya Zarar Tablosu</t>
  </si>
  <si>
    <t>30 Eylül 2023 Tarihinde Sona Eren Hesap Dönemine Ait Konsolide Özkaynaklar Değişim Tablosu</t>
  </si>
  <si>
    <t>30 Eylül 2023 Tarihinde Sona Eren Hesap Dönemine Ait Konsolide Nakit Akış Tablosu</t>
  </si>
  <si>
    <t xml:space="preserve">30 Eylül 2023 Tarihinde Sona Eren Hesap Dönemine Ait </t>
  </si>
  <si>
    <t xml:space="preserve"> (01.01.2022-30.09.2022)</t>
  </si>
  <si>
    <t xml:space="preserve"> (01.01.2023-30.09.2023)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</si>
</sst>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₺_-;\-* #,##0.00\ _₺_-;_-* &quot;-&quot;??\ _₺_-;_-@_-"/>
    <numFmt numFmtId="165" formatCode="_(* #,##0_);_(* \(#,##0\);_(* &quot;-&quot;_);_(@_)"/>
    <numFmt numFmtId="166" formatCode="#,##0_);\(#,##0\);_(* &quot;-&quot;_)"/>
    <numFmt numFmtId="167" formatCode="0.000000000000000"/>
    <numFmt numFmtId="168" formatCode="_(* #,##0_);_(* \(#,##0\);_(* &quot;-&quot;??_);_(@_)"/>
    <numFmt numFmtId="169" formatCode="_(* #,##0.00000_);_(* \(#,##0.00000\);_(* &quot;-&quot;_);_(@_)"/>
    <numFmt numFmtId="170" formatCode="#,##0.000"/>
    <numFmt numFmtId="171" formatCode="0.0"/>
    <numFmt numFmtId="172" formatCode="#,##0.000000"/>
  </numFmts>
  <fonts count="11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10"/>
      <name val="Times New Roman Tu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rgb="FFFF0000"/>
      <name val="Times New Roman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166" fontId="76" fillId="0" borderId="10" xfId="0" applyNumberFormat="1" applyFont="1" applyFill="1" applyBorder="1" applyAlignment="1" applyProtection="1">
      <alignment/>
      <protection locked="0"/>
    </xf>
    <xf numFmtId="166" fontId="76" fillId="0" borderId="11" xfId="0" applyNumberFormat="1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77" fillId="0" borderId="13" xfId="0" applyFont="1" applyFill="1" applyBorder="1" applyAlignment="1" applyProtection="1">
      <alignment/>
      <protection locked="0"/>
    </xf>
    <xf numFmtId="3" fontId="77" fillId="0" borderId="13" xfId="0" applyNumberFormat="1" applyFont="1" applyFill="1" applyBorder="1" applyAlignment="1" applyProtection="1">
      <alignment/>
      <protection locked="0"/>
    </xf>
    <xf numFmtId="0" fontId="77" fillId="0" borderId="14" xfId="0" applyFont="1" applyFill="1" applyBorder="1" applyAlignment="1" applyProtection="1">
      <alignment/>
      <protection locked="0"/>
    </xf>
    <xf numFmtId="0" fontId="78" fillId="0" borderId="15" xfId="0" applyFont="1" applyFill="1" applyBorder="1" applyAlignment="1" applyProtection="1" quotePrefix="1">
      <alignment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16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/>
      <protection locked="0"/>
    </xf>
    <xf numFmtId="3" fontId="80" fillId="0" borderId="0" xfId="0" applyNumberFormat="1" applyFont="1" applyFill="1" applyBorder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0" fontId="81" fillId="0" borderId="15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0" fontId="76" fillId="0" borderId="15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1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 quotePrefix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166" fontId="76" fillId="0" borderId="18" xfId="0" applyNumberFormat="1" applyFont="1" applyFill="1" applyBorder="1" applyAlignment="1" applyProtection="1">
      <alignment/>
      <protection locked="0"/>
    </xf>
    <xf numFmtId="166" fontId="76" fillId="0" borderId="19" xfId="0" applyNumberFormat="1" applyFont="1" applyFill="1" applyBorder="1" applyAlignment="1" applyProtection="1">
      <alignment/>
      <protection locked="0"/>
    </xf>
    <xf numFmtId="166" fontId="76" fillId="0" borderId="20" xfId="0" applyNumberFormat="1" applyFont="1" applyFill="1" applyBorder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6" fontId="81" fillId="0" borderId="0" xfId="0" applyNumberFormat="1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 wrapText="1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1" fillId="0" borderId="13" xfId="0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6" fillId="0" borderId="0" xfId="0" applyFont="1" applyFill="1" applyBorder="1" applyAlignment="1" applyProtection="1">
      <alignment horizontal="center" wrapText="1"/>
      <protection locked="0"/>
    </xf>
    <xf numFmtId="0" fontId="86" fillId="0" borderId="16" xfId="0" applyFont="1" applyFill="1" applyBorder="1" applyAlignment="1" applyProtection="1">
      <alignment horizontal="center" wrapText="1"/>
      <protection locked="0"/>
    </xf>
    <xf numFmtId="0" fontId="83" fillId="0" borderId="15" xfId="0" applyFont="1" applyFill="1" applyBorder="1" applyAlignment="1" applyProtection="1">
      <alignment wrapText="1"/>
      <protection locked="0"/>
    </xf>
    <xf numFmtId="0" fontId="83" fillId="0" borderId="0" xfId="0" applyFont="1" applyFill="1" applyBorder="1" applyAlignment="1" applyProtection="1">
      <alignment wrapText="1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16" xfId="0" applyFont="1" applyFill="1" applyBorder="1" applyAlignment="1" applyProtection="1">
      <alignment horizontal="center" vertical="center"/>
      <protection locked="0"/>
    </xf>
    <xf numFmtId="0" fontId="84" fillId="0" borderId="21" xfId="0" applyFont="1" applyFill="1" applyBorder="1" applyAlignment="1" applyProtection="1">
      <alignment wrapText="1"/>
      <protection locked="0"/>
    </xf>
    <xf numFmtId="0" fontId="84" fillId="0" borderId="22" xfId="0" applyFont="1" applyFill="1" applyBorder="1" applyAlignment="1" applyProtection="1">
      <alignment wrapText="1"/>
      <protection locked="0"/>
    </xf>
    <xf numFmtId="0" fontId="84" fillId="0" borderId="22" xfId="0" applyFont="1" applyFill="1" applyBorder="1" applyAlignment="1" applyProtection="1">
      <alignment horizontal="center" vertical="center"/>
      <protection locked="0"/>
    </xf>
    <xf numFmtId="0" fontId="83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6" fillId="0" borderId="23" xfId="0" applyFont="1" applyFill="1" applyBorder="1" applyAlignment="1" applyProtection="1">
      <alignment horizontal="center"/>
      <protection locked="0"/>
    </xf>
    <xf numFmtId="0" fontId="76" fillId="0" borderId="24" xfId="0" applyFont="1" applyFill="1" applyBorder="1" applyAlignment="1" applyProtection="1">
      <alignment horizontal="center"/>
      <protection locked="0"/>
    </xf>
    <xf numFmtId="0" fontId="83" fillId="0" borderId="25" xfId="0" applyFont="1" applyFill="1" applyBorder="1" applyAlignment="1" applyProtection="1">
      <alignment/>
      <protection locked="0"/>
    </xf>
    <xf numFmtId="0" fontId="85" fillId="0" borderId="26" xfId="0" applyFont="1" applyFill="1" applyBorder="1" applyAlignment="1" applyProtection="1">
      <alignment/>
      <protection locked="0"/>
    </xf>
    <xf numFmtId="0" fontId="83" fillId="0" borderId="27" xfId="0" applyFont="1" applyFill="1" applyBorder="1" applyAlignment="1" applyProtection="1">
      <alignment/>
      <protection locked="0"/>
    </xf>
    <xf numFmtId="0" fontId="81" fillId="0" borderId="1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7" fillId="0" borderId="15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 quotePrefix="1">
      <alignment/>
      <protection locked="0"/>
    </xf>
    <xf numFmtId="0" fontId="81" fillId="0" borderId="17" xfId="0" applyFont="1" applyFill="1" applyBorder="1" applyAlignment="1" applyProtection="1" quotePrefix="1">
      <alignment horizontal="center"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0" fontId="80" fillId="0" borderId="10" xfId="0" applyFont="1" applyFill="1" applyBorder="1" applyAlignment="1" applyProtection="1">
      <alignment horizontal="center"/>
      <protection locked="0"/>
    </xf>
    <xf numFmtId="166" fontId="81" fillId="0" borderId="17" xfId="0" applyNumberFormat="1" applyFont="1" applyFill="1" applyBorder="1" applyAlignment="1" applyProtection="1">
      <alignment/>
      <protection locked="0"/>
    </xf>
    <xf numFmtId="166" fontId="81" fillId="0" borderId="10" xfId="0" applyNumberFormat="1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4" fontId="81" fillId="0" borderId="0" xfId="0" applyNumberFormat="1" applyFont="1" applyFill="1" applyBorder="1" applyAlignment="1" applyProtection="1" quotePrefix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85" fillId="0" borderId="1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87" fillId="0" borderId="25" xfId="0" applyFont="1" applyFill="1" applyBorder="1" applyAlignment="1" applyProtection="1">
      <alignment/>
      <protection locked="0"/>
    </xf>
    <xf numFmtId="0" fontId="85" fillId="0" borderId="26" xfId="0" applyFont="1" applyFill="1" applyBorder="1" applyAlignment="1" applyProtection="1">
      <alignment/>
      <protection locked="0"/>
    </xf>
    <xf numFmtId="166" fontId="76" fillId="0" borderId="18" xfId="0" applyNumberFormat="1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91" fillId="0" borderId="0" xfId="0" applyFont="1" applyFill="1" applyAlignment="1" applyProtection="1">
      <alignment/>
      <protection locked="0"/>
    </xf>
    <xf numFmtId="0" fontId="83" fillId="0" borderId="13" xfId="0" applyFont="1" applyFill="1" applyBorder="1" applyAlignment="1" applyProtection="1">
      <alignment horizontal="left" vertical="justify"/>
      <protection locked="0"/>
    </xf>
    <xf numFmtId="0" fontId="81" fillId="0" borderId="13" xfId="0" applyFont="1" applyFill="1" applyBorder="1" applyAlignment="1" applyProtection="1">
      <alignment vertical="justify"/>
      <protection locked="0"/>
    </xf>
    <xf numFmtId="0" fontId="83" fillId="0" borderId="13" xfId="0" applyFont="1" applyFill="1" applyBorder="1" applyAlignment="1" applyProtection="1">
      <alignment/>
      <protection locked="0"/>
    </xf>
    <xf numFmtId="0" fontId="84" fillId="0" borderId="13" xfId="0" applyFont="1" applyFill="1" applyBorder="1" applyAlignment="1" applyProtection="1">
      <alignment/>
      <protection locked="0"/>
    </xf>
    <xf numFmtId="0" fontId="84" fillId="0" borderId="14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>
      <alignment vertical="justify" wrapText="1"/>
      <protection locked="0"/>
    </xf>
    <xf numFmtId="0" fontId="88" fillId="0" borderId="0" xfId="0" applyFont="1" applyFill="1" applyBorder="1" applyAlignment="1" applyProtection="1">
      <alignment wrapText="1"/>
      <protection locked="0"/>
    </xf>
    <xf numFmtId="0" fontId="84" fillId="0" borderId="16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168" fontId="83" fillId="0" borderId="0" xfId="0" applyNumberFormat="1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28" xfId="0" applyFont="1" applyFill="1" applyBorder="1" applyAlignment="1" applyProtection="1">
      <alignment horizontal="left" vertical="justify"/>
      <protection locked="0"/>
    </xf>
    <xf numFmtId="0" fontId="81" fillId="0" borderId="28" xfId="0" applyFont="1" applyFill="1" applyBorder="1" applyAlignment="1" applyProtection="1">
      <alignment/>
      <protection locked="0"/>
    </xf>
    <xf numFmtId="0" fontId="83" fillId="0" borderId="28" xfId="0" applyFont="1" applyFill="1" applyBorder="1" applyAlignment="1" applyProtection="1">
      <alignment/>
      <protection locked="0"/>
    </xf>
    <xf numFmtId="0" fontId="84" fillId="0" borderId="28" xfId="0" applyFont="1" applyFill="1" applyBorder="1" applyAlignment="1" applyProtection="1">
      <alignment/>
      <protection locked="0"/>
    </xf>
    <xf numFmtId="0" fontId="84" fillId="0" borderId="29" xfId="0" applyFont="1" applyFill="1" applyBorder="1" applyAlignment="1" applyProtection="1">
      <alignment/>
      <protection locked="0"/>
    </xf>
    <xf numFmtId="0" fontId="85" fillId="0" borderId="30" xfId="0" applyFont="1" applyFill="1" applyBorder="1" applyAlignment="1" applyProtection="1">
      <alignment/>
      <protection locked="0"/>
    </xf>
    <xf numFmtId="0" fontId="81" fillId="0" borderId="23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 vertical="justify"/>
      <protection locked="0"/>
    </xf>
    <xf numFmtId="0" fontId="76" fillId="0" borderId="22" xfId="0" applyFont="1" applyFill="1" applyBorder="1" applyAlignment="1" applyProtection="1">
      <alignment horizontal="center"/>
      <protection locked="0"/>
    </xf>
    <xf numFmtId="0" fontId="76" fillId="0" borderId="23" xfId="0" applyFont="1" applyFill="1" applyBorder="1" applyAlignment="1" applyProtection="1">
      <alignment horizontal="center"/>
      <protection locked="0"/>
    </xf>
    <xf numFmtId="0" fontId="76" fillId="0" borderId="31" xfId="0" applyFont="1" applyFill="1" applyBorder="1" applyAlignment="1" applyProtection="1">
      <alignment horizontal="center"/>
      <protection locked="0"/>
    </xf>
    <xf numFmtId="0" fontId="76" fillId="0" borderId="23" xfId="0" applyFont="1" applyFill="1" applyBorder="1" applyAlignment="1" applyProtection="1">
      <alignment horizontal="center" wrapText="1"/>
      <protection locked="0"/>
    </xf>
    <xf numFmtId="0" fontId="76" fillId="0" borderId="22" xfId="0" applyFont="1" applyFill="1" applyBorder="1" applyAlignment="1" applyProtection="1">
      <alignment horizontal="center" wrapText="1"/>
      <protection locked="0"/>
    </xf>
    <xf numFmtId="0" fontId="76" fillId="0" borderId="24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Alignment="1" applyProtection="1">
      <alignment/>
      <protection locked="0"/>
    </xf>
    <xf numFmtId="0" fontId="81" fillId="0" borderId="17" xfId="0" applyFont="1" applyFill="1" applyBorder="1" applyAlignment="1" applyProtection="1">
      <alignment vertical="center"/>
      <protection locked="0"/>
    </xf>
    <xf numFmtId="0" fontId="76" fillId="0" borderId="32" xfId="0" applyFont="1" applyFill="1" applyBorder="1" applyAlignment="1" applyProtection="1">
      <alignment horizontal="center" wrapText="1"/>
      <protection locked="0"/>
    </xf>
    <xf numFmtId="0" fontId="76" fillId="0" borderId="28" xfId="0" applyFont="1" applyFill="1" applyBorder="1" applyAlignment="1" applyProtection="1">
      <alignment horizontal="center" wrapText="1"/>
      <protection locked="0"/>
    </xf>
    <xf numFmtId="0" fontId="76" fillId="0" borderId="32" xfId="0" applyFont="1" applyFill="1" applyBorder="1" applyAlignment="1" applyProtection="1">
      <alignment horizontal="center"/>
      <protection locked="0"/>
    </xf>
    <xf numFmtId="0" fontId="76" fillId="0" borderId="29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95" fillId="0" borderId="22" xfId="0" applyFont="1" applyFill="1" applyBorder="1" applyAlignment="1" applyProtection="1">
      <alignment horizontal="center"/>
      <protection locked="0"/>
    </xf>
    <xf numFmtId="0" fontId="95" fillId="0" borderId="23" xfId="0" applyFont="1" applyFill="1" applyBorder="1" applyAlignment="1" applyProtection="1">
      <alignment horizontal="center"/>
      <protection locked="0"/>
    </xf>
    <xf numFmtId="0" fontId="81" fillId="0" borderId="23" xfId="0" applyFont="1" applyFill="1" applyBorder="1" applyAlignment="1" applyProtection="1">
      <alignment/>
      <protection locked="0"/>
    </xf>
    <xf numFmtId="0" fontId="81" fillId="0" borderId="33" xfId="0" applyFont="1" applyFill="1" applyBorder="1" applyAlignment="1" applyProtection="1">
      <alignment/>
      <protection locked="0"/>
    </xf>
    <xf numFmtId="0" fontId="95" fillId="0" borderId="17" xfId="0" applyFont="1" applyFill="1" applyBorder="1" applyAlignment="1" applyProtection="1">
      <alignment horizontal="center"/>
      <protection locked="0"/>
    </xf>
    <xf numFmtId="0" fontId="81" fillId="0" borderId="1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 quotePrefix="1">
      <alignment horizontal="left" vertical="justify"/>
      <protection locked="0"/>
    </xf>
    <xf numFmtId="0" fontId="76" fillId="0" borderId="0" xfId="0" applyFont="1" applyFill="1" applyBorder="1" applyAlignment="1" applyProtection="1">
      <alignment horizontal="justify" vertical="justify"/>
      <protection locked="0"/>
    </xf>
    <xf numFmtId="168" fontId="76" fillId="0" borderId="17" xfId="44" applyNumberFormat="1" applyFont="1" applyFill="1" applyBorder="1" applyAlignment="1" applyProtection="1" quotePrefix="1">
      <alignment horizontal="right"/>
      <protection locked="0"/>
    </xf>
    <xf numFmtId="168" fontId="76" fillId="0" borderId="17" xfId="44" applyNumberFormat="1" applyFont="1" applyFill="1" applyBorder="1" applyAlignment="1" applyProtection="1" quotePrefix="1">
      <alignment horizontal="right"/>
      <protection locked="0"/>
    </xf>
    <xf numFmtId="168" fontId="76" fillId="0" borderId="17" xfId="44" applyNumberFormat="1" applyFont="1" applyFill="1" applyBorder="1" applyAlignment="1" applyProtection="1">
      <alignment horizontal="right"/>
      <protection locked="0"/>
    </xf>
    <xf numFmtId="168" fontId="76" fillId="0" borderId="10" xfId="44" applyNumberFormat="1" applyFont="1" applyFill="1" applyBorder="1" applyAlignment="1" applyProtection="1" quotePrefix="1">
      <alignment horizontal="right"/>
      <protection locked="0"/>
    </xf>
    <xf numFmtId="0" fontId="76" fillId="0" borderId="0" xfId="0" applyFont="1" applyFill="1" applyBorder="1" applyAlignment="1" applyProtection="1">
      <alignment horizontal="justify" vertical="justify"/>
      <protection locked="0"/>
    </xf>
    <xf numFmtId="0" fontId="81" fillId="0" borderId="0" xfId="0" applyFont="1" applyFill="1" applyBorder="1" applyAlignment="1" applyProtection="1" quotePrefix="1">
      <alignment horizontal="left" vertical="justify"/>
      <protection locked="0"/>
    </xf>
    <xf numFmtId="0" fontId="81" fillId="0" borderId="0" xfId="0" applyFont="1" applyFill="1" applyBorder="1" applyAlignment="1" applyProtection="1">
      <alignment horizontal="justify" vertical="justify"/>
      <protection locked="0"/>
    </xf>
    <xf numFmtId="168" fontId="81" fillId="0" borderId="17" xfId="44" applyNumberFormat="1" applyFont="1" applyFill="1" applyBorder="1" applyAlignment="1" applyProtection="1" quotePrefix="1">
      <alignment horizontal="right"/>
      <protection locked="0"/>
    </xf>
    <xf numFmtId="168" fontId="81" fillId="0" borderId="17" xfId="44" applyNumberFormat="1" applyFont="1" applyFill="1" applyBorder="1" applyAlignment="1" applyProtection="1">
      <alignment horizontal="right"/>
      <protection locked="0"/>
    </xf>
    <xf numFmtId="168" fontId="81" fillId="0" borderId="10" xfId="44" applyNumberFormat="1" applyFont="1" applyFill="1" applyBorder="1" applyAlignment="1" applyProtection="1" quotePrefix="1">
      <alignment horizontal="right"/>
      <protection locked="0"/>
    </xf>
    <xf numFmtId="0" fontId="81" fillId="0" borderId="17" xfId="0" applyFont="1" applyFill="1" applyBorder="1" applyAlignment="1" applyProtection="1" quotePrefix="1">
      <alignment horizontal="center" vertical="justify"/>
      <protection locked="0"/>
    </xf>
    <xf numFmtId="0" fontId="76" fillId="0" borderId="0" xfId="0" applyFont="1" applyFill="1" applyBorder="1" applyAlignment="1" applyProtection="1">
      <alignment horizontal="left" vertical="justify"/>
      <protection locked="0"/>
    </xf>
    <xf numFmtId="0" fontId="76" fillId="0" borderId="0" xfId="0" applyFont="1" applyFill="1" applyBorder="1" applyAlignment="1" applyProtection="1" quotePrefix="1">
      <alignment horizontal="left" vertical="justify"/>
      <protection locked="0"/>
    </xf>
    <xf numFmtId="0" fontId="76" fillId="0" borderId="34" xfId="0" applyFont="1" applyFill="1" applyBorder="1" applyAlignment="1" applyProtection="1">
      <alignment horizontal="justify" vertical="justify"/>
      <protection locked="0"/>
    </xf>
    <xf numFmtId="0" fontId="76" fillId="0" borderId="34" xfId="0" applyFont="1" applyFill="1" applyBorder="1" applyAlignment="1" applyProtection="1">
      <alignment horizontal="left" vertical="justify" wrapText="1"/>
      <protection locked="0"/>
    </xf>
    <xf numFmtId="0" fontId="81" fillId="0" borderId="34" xfId="0" applyFont="1" applyFill="1" applyBorder="1" applyAlignment="1" applyProtection="1">
      <alignment horizontal="justify" vertical="justify"/>
      <protection locked="0"/>
    </xf>
    <xf numFmtId="0" fontId="76" fillId="0" borderId="34" xfId="0" applyFont="1" applyFill="1" applyBorder="1" applyAlignment="1" applyProtection="1">
      <alignment horizontal="justify" vertical="center"/>
      <protection locked="0"/>
    </xf>
    <xf numFmtId="0" fontId="85" fillId="0" borderId="26" xfId="0" applyFont="1" applyFill="1" applyBorder="1" applyAlignment="1" applyProtection="1">
      <alignment horizontal="left" vertical="justify"/>
      <protection locked="0"/>
    </xf>
    <xf numFmtId="0" fontId="76" fillId="0" borderId="26" xfId="0" applyFont="1" applyFill="1" applyBorder="1" applyAlignment="1" applyProtection="1">
      <alignment horizontal="justify" vertical="center"/>
      <protection locked="0"/>
    </xf>
    <xf numFmtId="0" fontId="95" fillId="0" borderId="18" xfId="0" applyFont="1" applyFill="1" applyBorder="1" applyAlignment="1" applyProtection="1">
      <alignment horizontal="center"/>
      <protection locked="0"/>
    </xf>
    <xf numFmtId="168" fontId="76" fillId="0" borderId="18" xfId="44" applyNumberFormat="1" applyFont="1" applyFill="1" applyBorder="1" applyAlignment="1" applyProtection="1" quotePrefix="1">
      <alignment horizontal="right"/>
      <protection locked="0"/>
    </xf>
    <xf numFmtId="0" fontId="95" fillId="0" borderId="17" xfId="0" applyFont="1" applyFill="1" applyBorder="1" applyAlignment="1" applyProtection="1">
      <alignment horizontal="center" vertical="justify"/>
      <protection locked="0"/>
    </xf>
    <xf numFmtId="168" fontId="81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1" fillId="0" borderId="17" xfId="0" applyFont="1" applyFill="1" applyBorder="1" applyAlignment="1" applyProtection="1">
      <alignment horizontal="center" vertical="justify"/>
      <protection locked="0"/>
    </xf>
    <xf numFmtId="168" fontId="81" fillId="0" borderId="17" xfId="0" applyNumberFormat="1" applyFont="1" applyFill="1" applyBorder="1" applyAlignment="1" applyProtection="1">
      <alignment horizontal="center" vertical="justify"/>
      <protection locked="0"/>
    </xf>
    <xf numFmtId="168" fontId="94" fillId="0" borderId="0" xfId="0" applyNumberFormat="1" applyFont="1" applyFill="1" applyAlignment="1" applyProtection="1">
      <alignment/>
      <protection locked="0"/>
    </xf>
    <xf numFmtId="168" fontId="96" fillId="0" borderId="0" xfId="0" applyNumberFormat="1" applyFont="1" applyFill="1" applyAlignment="1" applyProtection="1">
      <alignment/>
      <protection locked="0"/>
    </xf>
    <xf numFmtId="0" fontId="81" fillId="0" borderId="10" xfId="0" applyFont="1" applyFill="1" applyBorder="1" applyAlignment="1" applyProtection="1" quotePrefix="1">
      <alignment horizontal="center" vertical="justify"/>
      <protection locked="0"/>
    </xf>
    <xf numFmtId="0" fontId="96" fillId="0" borderId="0" xfId="0" applyFont="1" applyFill="1" applyAlignment="1" applyProtection="1">
      <alignment/>
      <protection locked="0"/>
    </xf>
    <xf numFmtId="0" fontId="76" fillId="0" borderId="17" xfId="0" applyFont="1" applyFill="1" applyBorder="1" applyAlignment="1" applyProtection="1" quotePrefix="1">
      <alignment horizontal="center" vertical="justify"/>
      <protection locked="0"/>
    </xf>
    <xf numFmtId="168" fontId="97" fillId="0" borderId="0" xfId="0" applyNumberFormat="1" applyFont="1" applyFill="1" applyAlignment="1" applyProtection="1">
      <alignment/>
      <protection locked="0"/>
    </xf>
    <xf numFmtId="0" fontId="76" fillId="0" borderId="25" xfId="0" applyFont="1" applyFill="1" applyBorder="1" applyAlignment="1" applyProtection="1">
      <alignment/>
      <protection locked="0"/>
    </xf>
    <xf numFmtId="0" fontId="76" fillId="0" borderId="26" xfId="0" applyFont="1" applyFill="1" applyBorder="1" applyAlignment="1" applyProtection="1">
      <alignment horizontal="left" vertical="justify"/>
      <protection locked="0"/>
    </xf>
    <xf numFmtId="0" fontId="76" fillId="0" borderId="35" xfId="0" applyFont="1" applyFill="1" applyBorder="1" applyAlignment="1" applyProtection="1">
      <alignment horizontal="justify" vertical="center"/>
      <protection locked="0"/>
    </xf>
    <xf numFmtId="0" fontId="76" fillId="0" borderId="18" xfId="0" applyFont="1" applyFill="1" applyBorder="1" applyAlignment="1" applyProtection="1">
      <alignment horizontal="center" vertical="justify"/>
      <protection locked="0"/>
    </xf>
    <xf numFmtId="168" fontId="76" fillId="0" borderId="18" xfId="44" applyNumberFormat="1" applyFont="1" applyFill="1" applyBorder="1" applyAlignment="1" applyProtection="1" quotePrefix="1">
      <alignment horizontal="right" vertical="center"/>
      <protection locked="0"/>
    </xf>
    <xf numFmtId="168" fontId="76" fillId="0" borderId="20" xfId="44" applyNumberFormat="1" applyFont="1" applyFill="1" applyBorder="1" applyAlignment="1" applyProtection="1" quotePrefix="1">
      <alignment horizontal="right" vertical="center"/>
      <protection locked="0"/>
    </xf>
    <xf numFmtId="0" fontId="94" fillId="0" borderId="0" xfId="0" applyFont="1" applyFill="1" applyAlignment="1" applyProtection="1">
      <alignment horizontal="left" vertical="justify"/>
      <protection locked="0"/>
    </xf>
    <xf numFmtId="0" fontId="94" fillId="0" borderId="0" xfId="0" applyFont="1" applyFill="1" applyBorder="1" applyAlignment="1" applyProtection="1">
      <alignment/>
      <protection locked="0"/>
    </xf>
    <xf numFmtId="168" fontId="94" fillId="0" borderId="0" xfId="0" applyNumberFormat="1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 horizontal="left" vertical="justify"/>
      <protection locked="0"/>
    </xf>
    <xf numFmtId="0" fontId="98" fillId="33" borderId="0" xfId="0" applyFont="1" applyFill="1" applyBorder="1" applyAlignment="1" applyProtection="1">
      <alignment/>
      <protection locked="0"/>
    </xf>
    <xf numFmtId="3" fontId="98" fillId="33" borderId="0" xfId="0" applyNumberFormat="1" applyFont="1" applyFill="1" applyBorder="1" applyAlignment="1" applyProtection="1">
      <alignment/>
      <protection locked="0"/>
    </xf>
    <xf numFmtId="0" fontId="98" fillId="33" borderId="0" xfId="0" applyFont="1" applyFill="1" applyAlignment="1" applyProtection="1">
      <alignment/>
      <protection locked="0"/>
    </xf>
    <xf numFmtId="0" fontId="77" fillId="33" borderId="12" xfId="0" applyFont="1" applyFill="1" applyBorder="1" applyAlignment="1" applyProtection="1">
      <alignment/>
      <protection locked="0"/>
    </xf>
    <xf numFmtId="0" fontId="89" fillId="33" borderId="12" xfId="0" applyFont="1" applyFill="1" applyBorder="1" applyAlignment="1" applyProtection="1">
      <alignment/>
      <protection locked="0"/>
    </xf>
    <xf numFmtId="0" fontId="89" fillId="33" borderId="13" xfId="0" applyFont="1" applyFill="1" applyBorder="1" applyAlignment="1" applyProtection="1">
      <alignment/>
      <protection locked="0"/>
    </xf>
    <xf numFmtId="3" fontId="89" fillId="33" borderId="13" xfId="0" applyNumberFormat="1" applyFont="1" applyFill="1" applyBorder="1" applyAlignment="1" applyProtection="1">
      <alignment/>
      <protection locked="0"/>
    </xf>
    <xf numFmtId="0" fontId="98" fillId="33" borderId="14" xfId="0" applyFont="1" applyFill="1" applyBorder="1" applyAlignment="1" applyProtection="1">
      <alignment/>
      <protection locked="0"/>
    </xf>
    <xf numFmtId="0" fontId="80" fillId="33" borderId="15" xfId="0" applyFont="1" applyFill="1" applyBorder="1" applyAlignment="1" applyProtection="1" quotePrefix="1">
      <alignment/>
      <protection locked="0"/>
    </xf>
    <xf numFmtId="0" fontId="85" fillId="33" borderId="15" xfId="0" applyFont="1" applyFill="1" applyBorder="1" applyAlignment="1" applyProtection="1">
      <alignment horizontal="center" vertical="center"/>
      <protection locked="0"/>
    </xf>
    <xf numFmtId="0" fontId="83" fillId="33" borderId="0" xfId="0" applyFont="1" applyFill="1" applyBorder="1" applyAlignment="1" applyProtection="1">
      <alignment horizontal="center" vertical="center"/>
      <protection locked="0"/>
    </xf>
    <xf numFmtId="0" fontId="98" fillId="33" borderId="16" xfId="0" applyFont="1" applyFill="1" applyBorder="1" applyAlignment="1" applyProtection="1">
      <alignment/>
      <protection locked="0"/>
    </xf>
    <xf numFmtId="0" fontId="85" fillId="33" borderId="0" xfId="0" applyFont="1" applyFill="1" applyBorder="1" applyAlignment="1" applyProtection="1">
      <alignment horizontal="center" vertical="center"/>
      <protection locked="0"/>
    </xf>
    <xf numFmtId="0" fontId="89" fillId="33" borderId="15" xfId="0" applyFont="1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/>
      <protection locked="0"/>
    </xf>
    <xf numFmtId="3" fontId="89" fillId="33" borderId="0" xfId="0" applyNumberFormat="1" applyFont="1" applyFill="1" applyBorder="1" applyAlignment="1" applyProtection="1" quotePrefix="1">
      <alignment horizontal="left"/>
      <protection locked="0"/>
    </xf>
    <xf numFmtId="3" fontId="89" fillId="33" borderId="16" xfId="0" applyNumberFormat="1" applyFont="1" applyFill="1" applyBorder="1" applyAlignment="1" applyProtection="1" quotePrefix="1">
      <alignment horizontal="left"/>
      <protection locked="0"/>
    </xf>
    <xf numFmtId="0" fontId="89" fillId="33" borderId="21" xfId="0" applyFont="1" applyFill="1" applyBorder="1" applyAlignment="1" applyProtection="1">
      <alignment/>
      <protection locked="0"/>
    </xf>
    <xf numFmtId="0" fontId="89" fillId="33" borderId="22" xfId="0" applyFont="1" applyFill="1" applyBorder="1" applyAlignment="1" applyProtection="1">
      <alignment/>
      <protection locked="0"/>
    </xf>
    <xf numFmtId="0" fontId="89" fillId="33" borderId="23" xfId="0" applyFont="1" applyFill="1" applyBorder="1" applyAlignment="1" applyProtection="1">
      <alignment/>
      <protection locked="0"/>
    </xf>
    <xf numFmtId="0" fontId="89" fillId="33" borderId="17" xfId="0" applyFont="1" applyFill="1" applyBorder="1" applyAlignment="1" applyProtection="1">
      <alignment/>
      <protection locked="0"/>
    </xf>
    <xf numFmtId="0" fontId="81" fillId="33" borderId="31" xfId="0" applyFont="1" applyFill="1" applyBorder="1" applyAlignment="1" applyProtection="1">
      <alignment/>
      <protection locked="0"/>
    </xf>
    <xf numFmtId="0" fontId="81" fillId="33" borderId="33" xfId="0" applyFont="1" applyFill="1" applyBorder="1" applyAlignment="1" applyProtection="1">
      <alignment/>
      <protection locked="0"/>
    </xf>
    <xf numFmtId="0" fontId="99" fillId="33" borderId="0" xfId="0" applyFont="1" applyFill="1" applyBorder="1" applyAlignment="1" applyProtection="1">
      <alignment/>
      <protection locked="0"/>
    </xf>
    <xf numFmtId="0" fontId="99" fillId="33" borderId="17" xfId="0" applyFont="1" applyFill="1" applyBorder="1" applyAlignment="1" applyProtection="1">
      <alignment/>
      <protection locked="0"/>
    </xf>
    <xf numFmtId="0" fontId="90" fillId="33" borderId="11" xfId="0" applyFont="1" applyFill="1" applyBorder="1" applyAlignment="1" applyProtection="1">
      <alignment horizontal="center"/>
      <protection locked="0"/>
    </xf>
    <xf numFmtId="0" fontId="90" fillId="33" borderId="10" xfId="0" applyFont="1" applyFill="1" applyBorder="1" applyAlignment="1" applyProtection="1">
      <alignment horizontal="center"/>
      <protection locked="0"/>
    </xf>
    <xf numFmtId="14" fontId="76" fillId="33" borderId="11" xfId="0" applyNumberFormat="1" applyFont="1" applyFill="1" applyBorder="1" applyAlignment="1" applyProtection="1" quotePrefix="1">
      <alignment horizontal="center"/>
      <protection locked="0"/>
    </xf>
    <xf numFmtId="14" fontId="76" fillId="33" borderId="10" xfId="0" applyNumberFormat="1" applyFont="1" applyFill="1" applyBorder="1" applyAlignment="1" applyProtection="1" quotePrefix="1">
      <alignment horizontal="center"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100" fillId="33" borderId="15" xfId="0" applyFont="1" applyFill="1" applyBorder="1" applyAlignment="1" applyProtection="1">
      <alignment/>
      <protection locked="0"/>
    </xf>
    <xf numFmtId="2" fontId="26" fillId="33" borderId="34" xfId="0" applyNumberFormat="1" applyFont="1" applyFill="1" applyBorder="1" applyAlignment="1" applyProtection="1">
      <alignment vertical="top"/>
      <protection locked="0"/>
    </xf>
    <xf numFmtId="0" fontId="32" fillId="33" borderId="34" xfId="0" applyFont="1" applyFill="1" applyBorder="1" applyAlignment="1" applyProtection="1">
      <alignment vertical="justify" wrapText="1"/>
      <protection locked="0"/>
    </xf>
    <xf numFmtId="165" fontId="99" fillId="33" borderId="11" xfId="0" applyNumberFormat="1" applyFont="1" applyFill="1" applyBorder="1" applyAlignment="1" applyProtection="1">
      <alignment/>
      <protection locked="0"/>
    </xf>
    <xf numFmtId="165" fontId="99" fillId="33" borderId="10" xfId="0" applyNumberFormat="1" applyFont="1" applyFill="1" applyBorder="1" applyAlignment="1" applyProtection="1">
      <alignment/>
      <protection locked="0"/>
    </xf>
    <xf numFmtId="3" fontId="100" fillId="33" borderId="0" xfId="0" applyNumberFormat="1" applyFont="1" applyFill="1" applyBorder="1" applyAlignment="1" applyProtection="1">
      <alignment/>
      <protection locked="0"/>
    </xf>
    <xf numFmtId="3" fontId="100" fillId="33" borderId="0" xfId="0" applyNumberFormat="1" applyFont="1" applyFill="1" applyAlignment="1" applyProtection="1">
      <alignment/>
      <protection locked="0"/>
    </xf>
    <xf numFmtId="170" fontId="100" fillId="33" borderId="0" xfId="0" applyNumberFormat="1" applyFont="1" applyFill="1" applyAlignment="1" applyProtection="1">
      <alignment/>
      <protection locked="0"/>
    </xf>
    <xf numFmtId="0" fontId="100" fillId="33" borderId="0" xfId="0" applyFont="1" applyFill="1" applyAlignment="1" applyProtection="1">
      <alignment/>
      <protection locked="0"/>
    </xf>
    <xf numFmtId="0" fontId="98" fillId="33" borderId="15" xfId="0" applyFont="1" applyFill="1" applyBorder="1" applyAlignment="1" applyProtection="1">
      <alignment/>
      <protection locked="0"/>
    </xf>
    <xf numFmtId="2" fontId="32" fillId="33" borderId="34" xfId="0" applyNumberFormat="1" applyFont="1" applyFill="1" applyBorder="1" applyAlignment="1" applyProtection="1">
      <alignment vertical="top"/>
      <protection locked="0"/>
    </xf>
    <xf numFmtId="0" fontId="28" fillId="33" borderId="34" xfId="0" applyFont="1" applyFill="1" applyBorder="1" applyAlignment="1" applyProtection="1" quotePrefix="1">
      <alignment horizontal="left"/>
      <protection locked="0"/>
    </xf>
    <xf numFmtId="165" fontId="101" fillId="33" borderId="11" xfId="0" applyNumberFormat="1" applyFont="1" applyFill="1" applyBorder="1" applyAlignment="1" applyProtection="1">
      <alignment/>
      <protection locked="0"/>
    </xf>
    <xf numFmtId="165" fontId="101" fillId="33" borderId="10" xfId="0" applyNumberFormat="1" applyFont="1" applyFill="1" applyBorder="1" applyAlignment="1" applyProtection="1">
      <alignment/>
      <protection locked="0"/>
    </xf>
    <xf numFmtId="2" fontId="27" fillId="33" borderId="34" xfId="0" applyNumberFormat="1" applyFont="1" applyFill="1" applyBorder="1" applyAlignment="1" applyProtection="1" quotePrefix="1">
      <alignment/>
      <protection locked="0"/>
    </xf>
    <xf numFmtId="0" fontId="27" fillId="33" borderId="34" xfId="0" applyFont="1" applyFill="1" applyBorder="1" applyAlignment="1" applyProtection="1">
      <alignment vertical="justify" wrapText="1"/>
      <protection locked="0"/>
    </xf>
    <xf numFmtId="165" fontId="89" fillId="33" borderId="11" xfId="0" applyNumberFormat="1" applyFont="1" applyFill="1" applyBorder="1" applyAlignment="1" applyProtection="1">
      <alignment/>
      <protection locked="0"/>
    </xf>
    <xf numFmtId="165" fontId="89" fillId="33" borderId="10" xfId="0" applyNumberFormat="1" applyFont="1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 horizontal="center"/>
      <protection locked="0"/>
    </xf>
    <xf numFmtId="2" fontId="27" fillId="0" borderId="34" xfId="0" applyNumberFormat="1" applyFont="1" applyFill="1" applyBorder="1" applyAlignment="1" applyProtection="1" quotePrefix="1">
      <alignment/>
      <protection locked="0"/>
    </xf>
    <xf numFmtId="0" fontId="27" fillId="0" borderId="34" xfId="0" applyFont="1" applyFill="1" applyBorder="1" applyAlignment="1" applyProtection="1">
      <alignment vertical="justify" wrapText="1"/>
      <protection locked="0"/>
    </xf>
    <xf numFmtId="171" fontId="32" fillId="33" borderId="34" xfId="0" applyNumberFormat="1" applyFont="1" applyFill="1" applyBorder="1" applyAlignment="1" applyProtection="1" quotePrefix="1">
      <alignment horizontal="left"/>
      <protection locked="0"/>
    </xf>
    <xf numFmtId="166" fontId="81" fillId="33" borderId="11" xfId="0" applyNumberFormat="1" applyFont="1" applyFill="1" applyBorder="1" applyAlignment="1" applyProtection="1">
      <alignment/>
      <protection locked="0"/>
    </xf>
    <xf numFmtId="165" fontId="89" fillId="33" borderId="11" xfId="0" applyNumberFormat="1" applyFont="1" applyFill="1" applyBorder="1" applyAlignment="1" applyProtection="1">
      <alignment/>
      <protection locked="0"/>
    </xf>
    <xf numFmtId="165" fontId="89" fillId="33" borderId="10" xfId="0" applyNumberFormat="1" applyFont="1" applyFill="1" applyBorder="1" applyAlignment="1" applyProtection="1">
      <alignment/>
      <protection locked="0"/>
    </xf>
    <xf numFmtId="0" fontId="26" fillId="33" borderId="34" xfId="0" applyFont="1" applyFill="1" applyBorder="1" applyAlignment="1" applyProtection="1">
      <alignment vertical="justify" wrapText="1"/>
      <protection locked="0"/>
    </xf>
    <xf numFmtId="165" fontId="101" fillId="33" borderId="11" xfId="0" applyNumberFormat="1" applyFont="1" applyFill="1" applyBorder="1" applyAlignment="1" applyProtection="1">
      <alignment horizontal="right"/>
      <protection locked="0"/>
    </xf>
    <xf numFmtId="165" fontId="101" fillId="33" borderId="10" xfId="0" applyNumberFormat="1" applyFont="1" applyFill="1" applyBorder="1" applyAlignment="1" applyProtection="1">
      <alignment horizontal="right"/>
      <protection locked="0"/>
    </xf>
    <xf numFmtId="0" fontId="89" fillId="33" borderId="34" xfId="0" applyFont="1" applyFill="1" applyBorder="1" applyAlignment="1" applyProtection="1" quotePrefix="1">
      <alignment vertical="top"/>
      <protection locked="0"/>
    </xf>
    <xf numFmtId="0" fontId="89" fillId="33" borderId="34" xfId="0" applyFont="1" applyFill="1" applyBorder="1" applyAlignment="1" applyProtection="1">
      <alignment/>
      <protection locked="0"/>
    </xf>
    <xf numFmtId="0" fontId="100" fillId="33" borderId="25" xfId="0" applyFont="1" applyFill="1" applyBorder="1" applyAlignment="1" applyProtection="1">
      <alignment/>
      <protection locked="0"/>
    </xf>
    <xf numFmtId="0" fontId="102" fillId="33" borderId="35" xfId="0" applyFont="1" applyFill="1" applyBorder="1" applyAlignment="1" applyProtection="1" quotePrefix="1">
      <alignment/>
      <protection locked="0"/>
    </xf>
    <xf numFmtId="0" fontId="102" fillId="33" borderId="26" xfId="0" applyFont="1" applyFill="1" applyBorder="1" applyAlignment="1" applyProtection="1">
      <alignment/>
      <protection locked="0"/>
    </xf>
    <xf numFmtId="3" fontId="99" fillId="33" borderId="19" xfId="0" applyNumberFormat="1" applyFont="1" applyFill="1" applyBorder="1" applyAlignment="1" applyProtection="1">
      <alignment/>
      <protection locked="0"/>
    </xf>
    <xf numFmtId="3" fontId="99" fillId="33" borderId="20" xfId="0" applyNumberFormat="1" applyFont="1" applyFill="1" applyBorder="1" applyAlignment="1" applyProtection="1">
      <alignment/>
      <protection locked="0"/>
    </xf>
    <xf numFmtId="0" fontId="80" fillId="33" borderId="0" xfId="0" applyFont="1" applyFill="1" applyAlignment="1" applyProtection="1">
      <alignment/>
      <protection locked="0"/>
    </xf>
    <xf numFmtId="4" fontId="98" fillId="33" borderId="0" xfId="0" applyNumberFormat="1" applyFont="1" applyFill="1" applyAlignment="1" applyProtection="1">
      <alignment/>
      <protection locked="0"/>
    </xf>
    <xf numFmtId="3" fontId="98" fillId="33" borderId="0" xfId="0" applyNumberFormat="1" applyFont="1" applyFill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9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98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9" fillId="0" borderId="27" xfId="0" applyFont="1" applyFill="1" applyBorder="1" applyAlignment="1" applyProtection="1">
      <alignment/>
      <protection locked="0"/>
    </xf>
    <xf numFmtId="0" fontId="89" fillId="0" borderId="28" xfId="0" applyFont="1" applyFill="1" applyBorder="1" applyAlignment="1" applyProtection="1">
      <alignment/>
      <protection locked="0"/>
    </xf>
    <xf numFmtId="3" fontId="27" fillId="0" borderId="28" xfId="0" applyNumberFormat="1" applyFont="1" applyFill="1" applyBorder="1" applyAlignment="1" applyProtection="1" quotePrefix="1">
      <alignment horizontal="left"/>
      <protection locked="0"/>
    </xf>
    <xf numFmtId="0" fontId="89" fillId="0" borderId="15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29" fillId="0" borderId="31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89" fillId="0" borderId="25" xfId="0" applyFont="1" applyFill="1" applyBorder="1" applyAlignment="1" applyProtection="1">
      <alignment/>
      <protection locked="0"/>
    </xf>
    <xf numFmtId="0" fontId="89" fillId="0" borderId="26" xfId="0" applyFont="1" applyFill="1" applyBorder="1" applyAlignment="1" applyProtection="1">
      <alignment/>
      <protection locked="0"/>
    </xf>
    <xf numFmtId="0" fontId="100" fillId="0" borderId="15" xfId="0" applyFont="1" applyFill="1" applyBorder="1" applyAlignment="1" applyProtection="1">
      <alignment/>
      <protection locked="0"/>
    </xf>
    <xf numFmtId="0" fontId="99" fillId="0" borderId="34" xfId="0" applyFont="1" applyFill="1" applyBorder="1" applyAlignment="1" applyProtection="1">
      <alignment/>
      <protection locked="0"/>
    </xf>
    <xf numFmtId="165" fontId="26" fillId="0" borderId="11" xfId="0" applyNumberFormat="1" applyFont="1" applyFill="1" applyBorder="1" applyAlignment="1" applyProtection="1">
      <alignment/>
      <protection locked="0"/>
    </xf>
    <xf numFmtId="0" fontId="100" fillId="0" borderId="0" xfId="0" applyFont="1" applyFill="1" applyAlignment="1" applyProtection="1">
      <alignment/>
      <protection locked="0"/>
    </xf>
    <xf numFmtId="0" fontId="98" fillId="0" borderId="15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 quotePrefix="1">
      <alignment/>
      <protection locked="0"/>
    </xf>
    <xf numFmtId="0" fontId="89" fillId="0" borderId="34" xfId="0" applyFont="1" applyFill="1" applyBorder="1" applyAlignment="1" applyProtection="1">
      <alignment/>
      <protection locked="0"/>
    </xf>
    <xf numFmtId="165" fontId="27" fillId="0" borderId="11" xfId="0" applyNumberFormat="1" applyFont="1" applyFill="1" applyBorder="1" applyAlignment="1" applyProtection="1">
      <alignment/>
      <protection locked="0"/>
    </xf>
    <xf numFmtId="165" fontId="29" fillId="0" borderId="11" xfId="0" applyNumberFormat="1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 horizontal="left"/>
      <protection locked="0"/>
    </xf>
    <xf numFmtId="0" fontId="99" fillId="0" borderId="34" xfId="0" applyFont="1" applyFill="1" applyBorder="1" applyAlignment="1" applyProtection="1" quotePrefix="1">
      <alignment horizontal="left"/>
      <protection locked="0"/>
    </xf>
    <xf numFmtId="165" fontId="32" fillId="0" borderId="11" xfId="0" applyNumberFormat="1" applyFont="1" applyFill="1" applyBorder="1" applyAlignment="1" applyProtection="1">
      <alignment/>
      <protection locked="0"/>
    </xf>
    <xf numFmtId="0" fontId="89" fillId="0" borderId="34" xfId="0" applyFont="1" applyFill="1" applyBorder="1" applyAlignment="1" applyProtection="1" quotePrefix="1">
      <alignment horizontal="left"/>
      <protection locked="0"/>
    </xf>
    <xf numFmtId="165" fontId="27" fillId="0" borderId="11" xfId="0" applyNumberFormat="1" applyFont="1" applyFill="1" applyBorder="1" applyAlignment="1" applyProtection="1">
      <alignment/>
      <protection locked="0"/>
    </xf>
    <xf numFmtId="0" fontId="89" fillId="0" borderId="34" xfId="0" applyFont="1" applyFill="1" applyBorder="1" applyAlignment="1" applyProtection="1">
      <alignment horizontal="left"/>
      <protection locked="0"/>
    </xf>
    <xf numFmtId="0" fontId="99" fillId="0" borderId="34" xfId="0" applyFont="1" applyFill="1" applyBorder="1" applyAlignment="1" applyProtection="1">
      <alignment horizontal="left"/>
      <protection locked="0"/>
    </xf>
    <xf numFmtId="0" fontId="76" fillId="0" borderId="34" xfId="0" applyFont="1" applyFill="1" applyBorder="1" applyAlignment="1" applyProtection="1">
      <alignment/>
      <protection locked="0"/>
    </xf>
    <xf numFmtId="0" fontId="99" fillId="0" borderId="34" xfId="0" applyFont="1" applyFill="1" applyBorder="1" applyAlignment="1" applyProtection="1">
      <alignment wrapText="1"/>
      <protection locked="0"/>
    </xf>
    <xf numFmtId="0" fontId="99" fillId="0" borderId="0" xfId="0" applyFont="1" applyFill="1" applyBorder="1" applyAlignment="1" applyProtection="1" quotePrefix="1">
      <alignment/>
      <protection locked="0"/>
    </xf>
    <xf numFmtId="16" fontId="89" fillId="0" borderId="0" xfId="0" applyNumberFormat="1" applyFont="1" applyFill="1" applyBorder="1" applyAlignment="1" applyProtection="1" quotePrefix="1">
      <alignment/>
      <protection locked="0"/>
    </xf>
    <xf numFmtId="0" fontId="100" fillId="0" borderId="25" xfId="0" applyFont="1" applyFill="1" applyBorder="1" applyAlignment="1" applyProtection="1">
      <alignment/>
      <protection locked="0"/>
    </xf>
    <xf numFmtId="0" fontId="102" fillId="0" borderId="26" xfId="0" applyFont="1" applyFill="1" applyBorder="1" applyAlignment="1" applyProtection="1" quotePrefix="1">
      <alignment/>
      <protection locked="0"/>
    </xf>
    <xf numFmtId="0" fontId="102" fillId="0" borderId="26" xfId="0" applyFont="1" applyFill="1" applyBorder="1" applyAlignment="1" applyProtection="1">
      <alignment/>
      <protection locked="0"/>
    </xf>
    <xf numFmtId="0" fontId="100" fillId="0" borderId="19" xfId="0" applyFont="1" applyFill="1" applyBorder="1" applyAlignment="1" applyProtection="1">
      <alignment/>
      <protection locked="0"/>
    </xf>
    <xf numFmtId="169" fontId="32" fillId="0" borderId="19" xfId="0" applyNumberFormat="1" applyFont="1" applyFill="1" applyBorder="1" applyAlignment="1" applyProtection="1">
      <alignment/>
      <protection locked="0"/>
    </xf>
    <xf numFmtId="165" fontId="98" fillId="0" borderId="0" xfId="0" applyNumberFormat="1" applyFont="1" applyFill="1" applyAlignment="1" applyProtection="1">
      <alignment/>
      <protection locked="0"/>
    </xf>
    <xf numFmtId="165" fontId="98" fillId="0" borderId="0" xfId="59" applyNumberFormat="1" applyFont="1" applyFill="1" applyAlignment="1" applyProtection="1">
      <alignment/>
      <protection locked="0"/>
    </xf>
    <xf numFmtId="165" fontId="100" fillId="0" borderId="0" xfId="0" applyNumberFormat="1" applyFont="1" applyFill="1" applyAlignment="1" applyProtection="1">
      <alignment/>
      <protection locked="0"/>
    </xf>
    <xf numFmtId="3" fontId="98" fillId="0" borderId="0" xfId="0" applyNumberFormat="1" applyFont="1" applyFill="1" applyAlignment="1" applyProtection="1">
      <alignment/>
      <protection locked="0"/>
    </xf>
    <xf numFmtId="0" fontId="98" fillId="0" borderId="13" xfId="0" applyFont="1" applyFill="1" applyBorder="1" applyAlignment="1" applyProtection="1">
      <alignment/>
      <protection locked="0"/>
    </xf>
    <xf numFmtId="0" fontId="98" fillId="0" borderId="27" xfId="0" applyFont="1" applyFill="1" applyBorder="1" applyAlignment="1" applyProtection="1">
      <alignment/>
      <protection locked="0"/>
    </xf>
    <xf numFmtId="0" fontId="103" fillId="0" borderId="28" xfId="0" applyFont="1" applyFill="1" applyBorder="1" applyAlignment="1" applyProtection="1">
      <alignment horizontal="center" wrapText="1"/>
      <protection locked="0"/>
    </xf>
    <xf numFmtId="0" fontId="86" fillId="0" borderId="28" xfId="0" applyFont="1" applyFill="1" applyBorder="1" applyAlignment="1" applyProtection="1">
      <alignment horizontal="center" wrapText="1"/>
      <protection locked="0"/>
    </xf>
    <xf numFmtId="0" fontId="80" fillId="0" borderId="16" xfId="0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 horizontal="center" wrapText="1"/>
      <protection locked="0"/>
    </xf>
    <xf numFmtId="0" fontId="105" fillId="0" borderId="0" xfId="0" applyFont="1" applyFill="1" applyBorder="1" applyAlignment="1" applyProtection="1">
      <alignment horizontal="center" wrapText="1"/>
      <protection locked="0"/>
    </xf>
    <xf numFmtId="3" fontId="105" fillId="0" borderId="31" xfId="0" applyNumberFormat="1" applyFont="1" applyFill="1" applyBorder="1" applyAlignment="1" applyProtection="1">
      <alignment horizontal="center" wrapText="1"/>
      <protection locked="0"/>
    </xf>
    <xf numFmtId="0" fontId="105" fillId="0" borderId="22" xfId="0" applyFont="1" applyFill="1" applyBorder="1" applyAlignment="1" applyProtection="1">
      <alignment horizontal="center" wrapText="1"/>
      <protection locked="0"/>
    </xf>
    <xf numFmtId="0" fontId="105" fillId="0" borderId="24" xfId="0" applyFont="1" applyFill="1" applyBorder="1" applyAlignment="1" applyProtection="1">
      <alignment horizontal="center" wrapText="1"/>
      <protection locked="0"/>
    </xf>
    <xf numFmtId="0" fontId="106" fillId="0" borderId="0" xfId="0" applyFont="1" applyFill="1" applyBorder="1" applyAlignment="1" applyProtection="1">
      <alignment horizontal="center" vertical="center"/>
      <protection locked="0"/>
    </xf>
    <xf numFmtId="0" fontId="84" fillId="0" borderId="34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100" fillId="0" borderId="34" xfId="0" applyFont="1" applyFill="1" applyBorder="1" applyAlignment="1" applyProtection="1">
      <alignment/>
      <protection locked="0"/>
    </xf>
    <xf numFmtId="3" fontId="99" fillId="0" borderId="36" xfId="0" applyNumberFormat="1" applyFont="1" applyFill="1" applyBorder="1" applyAlignment="1" applyProtection="1">
      <alignment horizontal="center" vertical="justify"/>
      <protection locked="0"/>
    </xf>
    <xf numFmtId="0" fontId="99" fillId="0" borderId="37" xfId="0" applyFont="1" applyFill="1" applyBorder="1" applyAlignment="1" applyProtection="1">
      <alignment horizontal="center" vertical="justify"/>
      <protection locked="0"/>
    </xf>
    <xf numFmtId="0" fontId="99" fillId="0" borderId="28" xfId="0" applyFont="1" applyFill="1" applyBorder="1" applyAlignment="1" applyProtection="1">
      <alignment horizontal="center" vertical="justify"/>
      <protection locked="0"/>
    </xf>
    <xf numFmtId="0" fontId="99" fillId="0" borderId="29" xfId="0" applyFont="1" applyFill="1" applyBorder="1" applyAlignment="1" applyProtection="1">
      <alignment horizontal="center" vertical="justify"/>
      <protection locked="0"/>
    </xf>
    <xf numFmtId="0" fontId="81" fillId="0" borderId="0" xfId="0" applyFont="1" applyFill="1" applyAlignment="1" applyProtection="1">
      <alignment/>
      <protection locked="0"/>
    </xf>
    <xf numFmtId="3" fontId="99" fillId="0" borderId="11" xfId="0" applyNumberFormat="1" applyFont="1" applyFill="1" applyBorder="1" applyAlignment="1" applyProtection="1">
      <alignment horizontal="center" vertical="justify"/>
      <protection locked="0"/>
    </xf>
    <xf numFmtId="0" fontId="88" fillId="0" borderId="23" xfId="0" applyFont="1" applyFill="1" applyBorder="1" applyAlignment="1" applyProtection="1">
      <alignment horizontal="center" vertical="center"/>
      <protection locked="0"/>
    </xf>
    <xf numFmtId="0" fontId="99" fillId="0" borderId="34" xfId="0" applyFont="1" applyFill="1" applyBorder="1" applyAlignment="1" applyProtection="1">
      <alignment horizontal="center" vertical="justify"/>
      <protection locked="0"/>
    </xf>
    <xf numFmtId="0" fontId="99" fillId="0" borderId="0" xfId="0" applyFont="1" applyFill="1" applyBorder="1" applyAlignment="1" applyProtection="1">
      <alignment horizontal="center" vertical="justify"/>
      <protection locked="0"/>
    </xf>
    <xf numFmtId="0" fontId="99" fillId="0" borderId="16" xfId="0" applyFont="1" applyFill="1" applyBorder="1" applyAlignment="1" applyProtection="1">
      <alignment horizontal="center" vertical="justify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98" fillId="0" borderId="28" xfId="0" applyFont="1" applyFill="1" applyBorder="1" applyAlignment="1" applyProtection="1">
      <alignment/>
      <protection locked="0"/>
    </xf>
    <xf numFmtId="0" fontId="100" fillId="0" borderId="28" xfId="0" applyFont="1" applyFill="1" applyBorder="1" applyAlignment="1" applyProtection="1">
      <alignment/>
      <protection locked="0"/>
    </xf>
    <xf numFmtId="0" fontId="89" fillId="0" borderId="32" xfId="0" applyFont="1" applyFill="1" applyBorder="1" applyAlignment="1" applyProtection="1">
      <alignment horizontal="center"/>
      <protection locked="0"/>
    </xf>
    <xf numFmtId="3" fontId="89" fillId="0" borderId="37" xfId="0" applyNumberFormat="1" applyFont="1" applyFill="1" applyBorder="1" applyAlignment="1" applyProtection="1">
      <alignment horizontal="center"/>
      <protection locked="0"/>
    </xf>
    <xf numFmtId="0" fontId="89" fillId="0" borderId="38" xfId="0" applyFont="1" applyFill="1" applyBorder="1" applyAlignment="1" applyProtection="1">
      <alignment horizontal="center"/>
      <protection locked="0"/>
    </xf>
    <xf numFmtId="0" fontId="89" fillId="0" borderId="23" xfId="0" applyFont="1" applyFill="1" applyBorder="1" applyAlignment="1" applyProtection="1" quotePrefix="1">
      <alignment horizontal="center" vertical="justify"/>
      <protection locked="0"/>
    </xf>
    <xf numFmtId="166" fontId="76" fillId="0" borderId="23" xfId="0" applyNumberFormat="1" applyFont="1" applyFill="1" applyBorder="1" applyAlignment="1" applyProtection="1">
      <alignment/>
      <protection locked="0"/>
    </xf>
    <xf numFmtId="166" fontId="76" fillId="0" borderId="31" xfId="0" applyNumberFormat="1" applyFont="1" applyFill="1" applyBorder="1" applyAlignment="1" applyProtection="1">
      <alignment/>
      <protection locked="0"/>
    </xf>
    <xf numFmtId="166" fontId="76" fillId="0" borderId="33" xfId="0" applyNumberFormat="1" applyFont="1" applyFill="1" applyBorder="1" applyAlignment="1" applyProtection="1">
      <alignment/>
      <protection locked="0"/>
    </xf>
    <xf numFmtId="166" fontId="84" fillId="0" borderId="0" xfId="0" applyNumberFormat="1" applyFont="1" applyFill="1" applyAlignment="1" applyProtection="1">
      <alignment/>
      <protection locked="0"/>
    </xf>
    <xf numFmtId="167" fontId="84" fillId="0" borderId="0" xfId="0" applyNumberFormat="1" applyFont="1" applyFill="1" applyAlignment="1" applyProtection="1">
      <alignment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166" fontId="81" fillId="0" borderId="17" xfId="0" applyNumberFormat="1" applyFont="1" applyFill="1" applyBorder="1" applyAlignment="1" applyProtection="1">
      <alignment/>
      <protection locked="0"/>
    </xf>
    <xf numFmtId="166" fontId="81" fillId="0" borderId="11" xfId="0" applyNumberFormat="1" applyFont="1" applyFill="1" applyBorder="1" applyAlignment="1" applyProtection="1">
      <alignment/>
      <protection locked="0"/>
    </xf>
    <xf numFmtId="166" fontId="81" fillId="0" borderId="10" xfId="0" applyNumberFormat="1" applyFont="1" applyFill="1" applyBorder="1" applyAlignment="1" applyProtection="1">
      <alignment/>
      <protection locked="0"/>
    </xf>
    <xf numFmtId="49" fontId="89" fillId="0" borderId="0" xfId="0" applyNumberFormat="1" applyFont="1" applyFill="1" applyBorder="1" applyAlignment="1" applyProtection="1" quotePrefix="1">
      <alignment/>
      <protection locked="0"/>
    </xf>
    <xf numFmtId="49" fontId="99" fillId="0" borderId="0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 quotePrefix="1">
      <alignment/>
      <protection locked="0"/>
    </xf>
    <xf numFmtId="0" fontId="89" fillId="0" borderId="17" xfId="0" applyFont="1" applyFill="1" applyBorder="1" applyAlignment="1" applyProtection="1" quotePrefix="1">
      <alignment horizontal="center"/>
      <protection locked="0"/>
    </xf>
    <xf numFmtId="14" fontId="89" fillId="0" borderId="0" xfId="0" applyNumberFormat="1" applyFont="1" applyFill="1" applyBorder="1" applyAlignment="1" applyProtection="1" quotePrefix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84" fillId="0" borderId="34" xfId="0" applyFont="1" applyFill="1" applyBorder="1" applyAlignment="1" applyProtection="1">
      <alignment/>
      <protection locked="0"/>
    </xf>
    <xf numFmtId="49" fontId="89" fillId="0" borderId="15" xfId="0" applyNumberFormat="1" applyFont="1" applyFill="1" applyBorder="1" applyAlignment="1" applyProtection="1">
      <alignment/>
      <protection locked="0"/>
    </xf>
    <xf numFmtId="3" fontId="89" fillId="0" borderId="17" xfId="0" applyNumberFormat="1" applyFont="1" applyFill="1" applyBorder="1" applyAlignment="1" applyProtection="1">
      <alignment/>
      <protection locked="0"/>
    </xf>
    <xf numFmtId="3" fontId="89" fillId="0" borderId="11" xfId="0" applyNumberFormat="1" applyFont="1" applyFill="1" applyBorder="1" applyAlignment="1" applyProtection="1">
      <alignment/>
      <protection locked="0"/>
    </xf>
    <xf numFmtId="3" fontId="89" fillId="0" borderId="10" xfId="0" applyNumberFormat="1" applyFont="1" applyFill="1" applyBorder="1" applyAlignment="1" applyProtection="1">
      <alignment/>
      <protection locked="0"/>
    </xf>
    <xf numFmtId="0" fontId="99" fillId="0" borderId="26" xfId="0" applyFont="1" applyFill="1" applyBorder="1" applyAlignment="1" applyProtection="1">
      <alignment/>
      <protection locked="0"/>
    </xf>
    <xf numFmtId="0" fontId="89" fillId="0" borderId="18" xfId="0" applyFont="1" applyFill="1" applyBorder="1" applyAlignment="1" applyProtection="1">
      <alignment/>
      <protection locked="0"/>
    </xf>
    <xf numFmtId="3" fontId="84" fillId="0" borderId="0" xfId="0" applyNumberFormat="1" applyFont="1" applyFill="1" applyAlignment="1" applyProtection="1">
      <alignment/>
      <protection locked="0"/>
    </xf>
    <xf numFmtId="165" fontId="98" fillId="33" borderId="0" xfId="0" applyNumberFormat="1" applyFont="1" applyFill="1" applyAlignment="1" applyProtection="1">
      <alignment/>
      <protection locked="0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3" fontId="107" fillId="0" borderId="0" xfId="0" applyNumberFormat="1" applyFont="1" applyFill="1" applyBorder="1" applyAlignment="1">
      <alignment/>
    </xf>
    <xf numFmtId="166" fontId="87" fillId="0" borderId="0" xfId="0" applyNumberFormat="1" applyFont="1" applyFill="1" applyAlignment="1">
      <alignment/>
    </xf>
    <xf numFmtId="0" fontId="77" fillId="0" borderId="12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3" fontId="77" fillId="0" borderId="13" xfId="0" applyNumberFormat="1" applyFont="1" applyFill="1" applyBorder="1" applyAlignment="1">
      <alignment/>
    </xf>
    <xf numFmtId="0" fontId="77" fillId="0" borderId="14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15" xfId="0" applyFont="1" applyFill="1" applyBorder="1" applyAlignment="1" quotePrefix="1">
      <alignment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80" fillId="0" borderId="28" xfId="0" applyFont="1" applyFill="1" applyBorder="1" applyAlignment="1">
      <alignment/>
    </xf>
    <xf numFmtId="0" fontId="80" fillId="0" borderId="29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21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1" fillId="0" borderId="23" xfId="0" applyFont="1" applyFill="1" applyBorder="1" applyAlignment="1">
      <alignment/>
    </xf>
    <xf numFmtId="0" fontId="83" fillId="0" borderId="0" xfId="0" applyFont="1" applyFill="1" applyAlignment="1">
      <alignment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76" fillId="0" borderId="31" xfId="0" applyFont="1" applyFill="1" applyBorder="1" applyAlignment="1">
      <alignment horizontal="center" vertical="center"/>
    </xf>
    <xf numFmtId="3" fontId="76" fillId="0" borderId="22" xfId="0" applyNumberFormat="1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1" fillId="0" borderId="17" xfId="0" applyFont="1" applyFill="1" applyBorder="1" applyAlignment="1">
      <alignment horizontal="center"/>
    </xf>
    <xf numFmtId="0" fontId="76" fillId="0" borderId="3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/>
    </xf>
    <xf numFmtId="0" fontId="81" fillId="0" borderId="26" xfId="0" applyFont="1" applyFill="1" applyBorder="1" applyAlignment="1">
      <alignment/>
    </xf>
    <xf numFmtId="0" fontId="76" fillId="0" borderId="15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166" fontId="76" fillId="0" borderId="17" xfId="0" applyNumberFormat="1" applyFont="1" applyFill="1" applyBorder="1" applyAlignment="1">
      <alignment/>
    </xf>
    <xf numFmtId="166" fontId="76" fillId="0" borderId="11" xfId="0" applyNumberFormat="1" applyFont="1" applyFill="1" applyBorder="1" applyAlignment="1">
      <alignment/>
    </xf>
    <xf numFmtId="166" fontId="76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>
      <alignment horizontal="left"/>
    </xf>
    <xf numFmtId="166" fontId="76" fillId="0" borderId="17" xfId="0" applyNumberFormat="1" applyFont="1" applyFill="1" applyBorder="1" applyAlignment="1">
      <alignment/>
    </xf>
    <xf numFmtId="0" fontId="81" fillId="0" borderId="0" xfId="0" applyFont="1" applyFill="1" applyBorder="1" applyAlignment="1" quotePrefix="1">
      <alignment/>
    </xf>
    <xf numFmtId="0" fontId="81" fillId="0" borderId="0" xfId="0" applyFont="1" applyFill="1" applyBorder="1" applyAlignment="1">
      <alignment/>
    </xf>
    <xf numFmtId="166" fontId="81" fillId="0" borderId="17" xfId="0" applyNumberFormat="1" applyFont="1" applyFill="1" applyBorder="1" applyAlignment="1">
      <alignment/>
    </xf>
    <xf numFmtId="166" fontId="81" fillId="0" borderId="11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0" fontId="76" fillId="0" borderId="15" xfId="0" applyFont="1" applyFill="1" applyBorder="1" applyAlignment="1">
      <alignment/>
    </xf>
    <xf numFmtId="0" fontId="76" fillId="0" borderId="0" xfId="0" applyFont="1" applyFill="1" applyBorder="1" applyAlignment="1" quotePrefix="1">
      <alignment/>
    </xf>
    <xf numFmtId="0" fontId="76" fillId="0" borderId="0" xfId="0" applyFont="1" applyFill="1" applyBorder="1" applyAlignment="1">
      <alignment/>
    </xf>
    <xf numFmtId="166" fontId="76" fillId="0" borderId="11" xfId="0" applyNumberFormat="1" applyFont="1" applyFill="1" applyBorder="1" applyAlignment="1">
      <alignment/>
    </xf>
    <xf numFmtId="166" fontId="76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1" fillId="0" borderId="0" xfId="0" applyFont="1" applyFill="1" applyBorder="1" applyAlignment="1">
      <alignment horizontal="left"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3" fillId="0" borderId="0" xfId="0" applyFont="1" applyFill="1" applyAlignment="1">
      <alignment/>
    </xf>
    <xf numFmtId="0" fontId="81" fillId="0" borderId="0" xfId="0" applyFont="1" applyFill="1" applyBorder="1" applyAlignment="1" quotePrefix="1">
      <alignment/>
    </xf>
    <xf numFmtId="0" fontId="81" fillId="0" borderId="0" xfId="0" applyFont="1" applyFill="1" applyBorder="1" applyAlignment="1">
      <alignment horizontal="left"/>
    </xf>
    <xf numFmtId="16" fontId="76" fillId="0" borderId="0" xfId="0" applyNumberFormat="1" applyFont="1" applyFill="1" applyBorder="1" applyAlignment="1" quotePrefix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11" xfId="0" applyFont="1" applyFill="1" applyBorder="1" applyAlignment="1" quotePrefix="1">
      <alignment horizontal="center"/>
    </xf>
    <xf numFmtId="0" fontId="76" fillId="0" borderId="0" xfId="0" applyFont="1" applyFill="1" applyBorder="1" applyAlignment="1">
      <alignment horizontal="left" vertical="top"/>
    </xf>
    <xf numFmtId="16" fontId="81" fillId="0" borderId="0" xfId="0" applyNumberFormat="1" applyFont="1" applyFill="1" applyBorder="1" applyAlignment="1" quotePrefix="1">
      <alignment horizontal="left"/>
    </xf>
    <xf numFmtId="0" fontId="76" fillId="0" borderId="0" xfId="0" applyFont="1" applyFill="1" applyBorder="1" applyAlignment="1" quotePrefix="1">
      <alignment horizontal="left"/>
    </xf>
    <xf numFmtId="0" fontId="83" fillId="0" borderId="17" xfId="0" applyFont="1" applyFill="1" applyBorder="1" applyAlignment="1">
      <alignment/>
    </xf>
    <xf numFmtId="3" fontId="81" fillId="0" borderId="11" xfId="0" applyNumberFormat="1" applyFont="1" applyFill="1" applyBorder="1" applyAlignment="1">
      <alignment/>
    </xf>
    <xf numFmtId="3" fontId="81" fillId="0" borderId="10" xfId="0" applyNumberFormat="1" applyFont="1" applyFill="1" applyBorder="1" applyAlignment="1">
      <alignment/>
    </xf>
    <xf numFmtId="0" fontId="76" fillId="0" borderId="26" xfId="0" applyFont="1" applyFill="1" applyBorder="1" applyAlignment="1">
      <alignment horizontal="left"/>
    </xf>
    <xf numFmtId="166" fontId="76" fillId="0" borderId="18" xfId="0" applyNumberFormat="1" applyFont="1" applyFill="1" applyBorder="1" applyAlignment="1">
      <alignment/>
    </xf>
    <xf numFmtId="166" fontId="76" fillId="0" borderId="19" xfId="0" applyNumberFormat="1" applyFont="1" applyFill="1" applyBorder="1" applyAlignment="1">
      <alignment/>
    </xf>
    <xf numFmtId="166" fontId="76" fillId="0" borderId="2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3" fontId="83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3" fillId="0" borderId="0" xfId="59" applyNumberFormat="1" applyFont="1" applyFill="1" applyAlignment="1">
      <alignment/>
    </xf>
    <xf numFmtId="0" fontId="83" fillId="0" borderId="0" xfId="0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3" fontId="83" fillId="0" borderId="0" xfId="0" applyNumberFormat="1" applyFont="1" applyFill="1" applyAlignment="1">
      <alignment/>
    </xf>
    <xf numFmtId="166" fontId="83" fillId="0" borderId="0" xfId="0" applyNumberFormat="1" applyFont="1" applyFill="1" applyAlignment="1">
      <alignment/>
    </xf>
    <xf numFmtId="0" fontId="81" fillId="0" borderId="13" xfId="0" applyFont="1" applyFill="1" applyBorder="1" applyAlignment="1">
      <alignment/>
    </xf>
    <xf numFmtId="0" fontId="81" fillId="0" borderId="13" xfId="0" applyFont="1" applyFill="1" applyBorder="1" applyAlignment="1">
      <alignment horizontal="center" vertical="justify"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justify"/>
    </xf>
    <xf numFmtId="0" fontId="81" fillId="0" borderId="23" xfId="0" applyFont="1" applyFill="1" applyBorder="1" applyAlignment="1">
      <alignment horizontal="center" vertical="justify"/>
    </xf>
    <xf numFmtId="0" fontId="81" fillId="0" borderId="17" xfId="0" applyFont="1" applyFill="1" applyBorder="1" applyAlignment="1">
      <alignment horizontal="center" vertical="justify"/>
    </xf>
    <xf numFmtId="0" fontId="85" fillId="0" borderId="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81" fillId="0" borderId="11" xfId="0" applyFont="1" applyFill="1" applyBorder="1" applyAlignment="1" quotePrefix="1">
      <alignment horizontal="center" vertical="justify"/>
    </xf>
    <xf numFmtId="0" fontId="88" fillId="0" borderId="0" xfId="0" applyFont="1" applyFill="1" applyAlignment="1">
      <alignment/>
    </xf>
    <xf numFmtId="0" fontId="99" fillId="0" borderId="0" xfId="0" applyFont="1" applyFill="1" applyBorder="1" applyAlignment="1">
      <alignment vertical="top"/>
    </xf>
    <xf numFmtId="0" fontId="99" fillId="0" borderId="0" xfId="0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left"/>
    </xf>
    <xf numFmtId="0" fontId="89" fillId="0" borderId="15" xfId="0" applyFont="1" applyFill="1" applyBorder="1" applyAlignment="1">
      <alignment/>
    </xf>
    <xf numFmtId="0" fontId="89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1" fillId="0" borderId="11" xfId="0" applyFont="1" applyFill="1" applyBorder="1" applyAlignment="1">
      <alignment horizontal="center" vertical="justify"/>
    </xf>
    <xf numFmtId="166" fontId="81" fillId="0" borderId="11" xfId="0" applyNumberFormat="1" applyFont="1" applyFill="1" applyBorder="1" applyAlignment="1">
      <alignment/>
    </xf>
    <xf numFmtId="0" fontId="99" fillId="0" borderId="0" xfId="0" applyFont="1" applyFill="1" applyBorder="1" applyAlignment="1">
      <alignment wrapText="1"/>
    </xf>
    <xf numFmtId="0" fontId="99" fillId="0" borderId="0" xfId="0" applyFont="1" applyFill="1" applyBorder="1" applyAlignment="1" quotePrefix="1">
      <alignment horizontal="left"/>
    </xf>
    <xf numFmtId="0" fontId="89" fillId="0" borderId="0" xfId="0" applyFont="1" applyFill="1" applyBorder="1" applyAlignment="1" quotePrefix="1">
      <alignment horizontal="left"/>
    </xf>
    <xf numFmtId="0" fontId="89" fillId="0" borderId="0" xfId="0" applyFont="1" applyFill="1" applyBorder="1" applyAlignment="1">
      <alignment horizontal="left"/>
    </xf>
    <xf numFmtId="16" fontId="101" fillId="0" borderId="0" xfId="0" applyNumberFormat="1" applyFont="1" applyFill="1" applyBorder="1" applyAlignment="1" quotePrefix="1">
      <alignment/>
    </xf>
    <xf numFmtId="0" fontId="101" fillId="0" borderId="0" xfId="0" applyFont="1" applyFill="1" applyBorder="1" applyAlignment="1">
      <alignment/>
    </xf>
    <xf numFmtId="166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vertical="center" wrapText="1"/>
    </xf>
    <xf numFmtId="16" fontId="89" fillId="0" borderId="0" xfId="0" applyNumberFormat="1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1" fillId="0" borderId="17" xfId="0" applyFont="1" applyFill="1" applyBorder="1" applyAlignment="1" quotePrefix="1">
      <alignment horizontal="center" vertical="justify"/>
    </xf>
    <xf numFmtId="166" fontId="76" fillId="0" borderId="34" xfId="0" applyNumberFormat="1" applyFont="1" applyFill="1" applyBorder="1" applyAlignment="1">
      <alignment/>
    </xf>
    <xf numFmtId="0" fontId="89" fillId="0" borderId="0" xfId="0" applyFont="1" applyFill="1" applyBorder="1" applyAlignment="1" quotePrefix="1">
      <alignment vertical="center" wrapText="1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3" fontId="83" fillId="0" borderId="17" xfId="0" applyNumberFormat="1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9" fillId="0" borderId="25" xfId="0" applyFont="1" applyFill="1" applyBorder="1" applyAlignment="1">
      <alignment/>
    </xf>
    <xf numFmtId="0" fontId="89" fillId="0" borderId="26" xfId="0" applyFont="1" applyFill="1" applyBorder="1" applyAlignment="1">
      <alignment/>
    </xf>
    <xf numFmtId="0" fontId="99" fillId="0" borderId="26" xfId="0" applyFont="1" applyFill="1" applyBorder="1" applyAlignment="1">
      <alignment horizontal="left"/>
    </xf>
    <xf numFmtId="0" fontId="81" fillId="0" borderId="19" xfId="0" applyFont="1" applyFill="1" applyBorder="1" applyAlignment="1">
      <alignment horizontal="center" vertical="justify"/>
    </xf>
    <xf numFmtId="0" fontId="89" fillId="0" borderId="13" xfId="0" applyFont="1" applyFill="1" applyBorder="1" applyAlignment="1">
      <alignment/>
    </xf>
    <xf numFmtId="0" fontId="89" fillId="0" borderId="13" xfId="0" applyFont="1" applyFill="1" applyBorder="1" applyAlignment="1" quotePrefix="1">
      <alignment/>
    </xf>
    <xf numFmtId="0" fontId="89" fillId="0" borderId="13" xfId="0" applyFont="1" applyFill="1" applyBorder="1" applyAlignment="1">
      <alignment horizontal="left"/>
    </xf>
    <xf numFmtId="0" fontId="81" fillId="0" borderId="0" xfId="0" applyFont="1" applyFill="1" applyBorder="1" applyAlignment="1" quotePrefix="1">
      <alignment horizontal="center" vertical="justify"/>
    </xf>
    <xf numFmtId="0" fontId="99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 vertical="justify"/>
    </xf>
    <xf numFmtId="166" fontId="88" fillId="0" borderId="0" xfId="0" applyNumberFormat="1" applyFont="1" applyFill="1" applyAlignment="1">
      <alignment/>
    </xf>
    <xf numFmtId="165" fontId="100" fillId="0" borderId="0" xfId="0" applyNumberFormat="1" applyFont="1" applyFill="1" applyAlignment="1" applyProtection="1">
      <alignment/>
      <protection locked="0"/>
    </xf>
    <xf numFmtId="0" fontId="84" fillId="0" borderId="15" xfId="0" applyFont="1" applyFill="1" applyBorder="1" applyAlignment="1" applyProtection="1">
      <alignment wrapText="1"/>
      <protection locked="0"/>
    </xf>
    <xf numFmtId="0" fontId="83" fillId="0" borderId="10" xfId="0" applyFont="1" applyFill="1" applyBorder="1" applyAlignment="1">
      <alignment/>
    </xf>
    <xf numFmtId="166" fontId="88" fillId="0" borderId="0" xfId="0" applyNumberFormat="1" applyFont="1" applyFill="1" applyAlignment="1" applyProtection="1">
      <alignment/>
      <protection locked="0"/>
    </xf>
    <xf numFmtId="0" fontId="76" fillId="0" borderId="17" xfId="0" applyFont="1" applyFill="1" applyBorder="1" applyAlignment="1" applyProtection="1" quotePrefix="1">
      <alignment horizontal="center"/>
      <protection locked="0"/>
    </xf>
    <xf numFmtId="0" fontId="76" fillId="0" borderId="18" xfId="0" applyFont="1" applyFill="1" applyBorder="1" applyAlignment="1" applyProtection="1" quotePrefix="1">
      <alignment horizontal="center"/>
      <protection locked="0"/>
    </xf>
    <xf numFmtId="0" fontId="76" fillId="0" borderId="11" xfId="0" applyFont="1" applyFill="1" applyBorder="1" applyAlignment="1" quotePrefix="1">
      <alignment horizontal="center" vertical="justify"/>
    </xf>
    <xf numFmtId="0" fontId="76" fillId="0" borderId="17" xfId="0" applyFont="1" applyFill="1" applyBorder="1" applyAlignment="1" quotePrefix="1">
      <alignment horizontal="center" vertical="justify"/>
    </xf>
    <xf numFmtId="0" fontId="101" fillId="0" borderId="17" xfId="0" applyFont="1" applyFill="1" applyBorder="1" applyAlignment="1" applyProtection="1" quotePrefix="1">
      <alignment horizontal="center" vertical="justify"/>
      <protection locked="0"/>
    </xf>
    <xf numFmtId="168" fontId="76" fillId="0" borderId="17" xfId="44" applyNumberFormat="1" applyFont="1" applyFill="1" applyBorder="1" applyAlignment="1" applyProtection="1">
      <alignment horizontal="right"/>
      <protection locked="0"/>
    </xf>
    <xf numFmtId="0" fontId="76" fillId="0" borderId="17" xfId="0" applyFont="1" applyFill="1" applyBorder="1" applyAlignment="1" applyProtection="1" quotePrefix="1">
      <alignment horizontal="center" vertical="justify"/>
      <protection locked="0"/>
    </xf>
    <xf numFmtId="0" fontId="109" fillId="0" borderId="17" xfId="0" applyFont="1" applyFill="1" applyBorder="1" applyAlignment="1" applyProtection="1">
      <alignment horizontal="center"/>
      <protection locked="0"/>
    </xf>
    <xf numFmtId="168" fontId="81" fillId="0" borderId="17" xfId="44" applyNumberFormat="1" applyFont="1" applyFill="1" applyBorder="1" applyAlignment="1" applyProtection="1">
      <alignment horizontal="right"/>
      <protection locked="0"/>
    </xf>
    <xf numFmtId="0" fontId="99" fillId="0" borderId="13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99" fillId="0" borderId="28" xfId="0" applyFont="1" applyFill="1" applyBorder="1" applyAlignment="1" applyProtection="1">
      <alignment/>
      <protection locked="0"/>
    </xf>
    <xf numFmtId="0" fontId="99" fillId="0" borderId="17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 vertical="top"/>
      <protection locked="0"/>
    </xf>
    <xf numFmtId="0" fontId="76" fillId="0" borderId="17" xfId="0" applyFont="1" applyFill="1" applyBorder="1" applyAlignment="1" applyProtection="1">
      <alignment vertical="top"/>
      <protection locked="0"/>
    </xf>
    <xf numFmtId="0" fontId="99" fillId="0" borderId="0" xfId="0" applyFont="1" applyFill="1" applyBorder="1" applyAlignment="1" applyProtection="1" quotePrefix="1">
      <alignment horizontal="center"/>
      <protection locked="0"/>
    </xf>
    <xf numFmtId="0" fontId="99" fillId="0" borderId="0" xfId="0" applyFont="1" applyFill="1" applyBorder="1" applyAlignment="1" applyProtection="1">
      <alignment horizontal="center"/>
      <protection locked="0"/>
    </xf>
    <xf numFmtId="0" fontId="99" fillId="0" borderId="11" xfId="0" applyFont="1" applyFill="1" applyBorder="1" applyAlignment="1" applyProtection="1">
      <alignment horizontal="center"/>
      <protection locked="0"/>
    </xf>
    <xf numFmtId="0" fontId="103" fillId="0" borderId="0" xfId="0" applyFont="1" applyFill="1" applyBorder="1" applyAlignment="1" applyProtection="1">
      <alignment/>
      <protection locked="0"/>
    </xf>
    <xf numFmtId="168" fontId="98" fillId="33" borderId="0" xfId="0" applyNumberFormat="1" applyFont="1" applyFill="1" applyAlignment="1" applyProtection="1">
      <alignment/>
      <protection locked="0"/>
    </xf>
    <xf numFmtId="0" fontId="29" fillId="0" borderId="33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29" xfId="0" applyNumberFormat="1" applyFont="1" applyFill="1" applyBorder="1" applyAlignment="1" applyProtection="1" quotePrefix="1">
      <alignment horizontal="left"/>
      <protection locked="0"/>
    </xf>
    <xf numFmtId="166" fontId="84" fillId="0" borderId="0" xfId="0" applyNumberFormat="1" applyFont="1" applyFill="1" applyAlignment="1">
      <alignment/>
    </xf>
    <xf numFmtId="172" fontId="100" fillId="0" borderId="0" xfId="0" applyNumberFormat="1" applyFont="1" applyFill="1" applyAlignment="1" applyProtection="1">
      <alignment/>
      <protection locked="0"/>
    </xf>
    <xf numFmtId="3" fontId="94" fillId="0" borderId="0" xfId="0" applyNumberFormat="1" applyFont="1" applyFill="1" applyAlignment="1" applyProtection="1">
      <alignment/>
      <protection locked="0"/>
    </xf>
    <xf numFmtId="165" fontId="100" fillId="33" borderId="0" xfId="0" applyNumberFormat="1" applyFont="1" applyFill="1" applyAlignment="1" applyProtection="1">
      <alignment/>
      <protection locked="0"/>
    </xf>
    <xf numFmtId="164" fontId="98" fillId="33" borderId="0" xfId="0" applyNumberFormat="1" applyFont="1" applyFill="1" applyAlignment="1" applyProtection="1">
      <alignment/>
      <protection locked="0"/>
    </xf>
    <xf numFmtId="3" fontId="110" fillId="33" borderId="0" xfId="0" applyNumberFormat="1" applyFont="1" applyFill="1" applyBorder="1" applyAlignment="1" applyProtection="1">
      <alignment horizontal="right"/>
      <protection locked="0"/>
    </xf>
    <xf numFmtId="3" fontId="76" fillId="0" borderId="19" xfId="0" applyNumberFormat="1" applyFont="1" applyFill="1" applyBorder="1" applyAlignment="1">
      <alignment/>
    </xf>
    <xf numFmtId="3" fontId="84" fillId="0" borderId="0" xfId="0" applyNumberFormat="1" applyFont="1" applyFill="1" applyAlignment="1">
      <alignment/>
    </xf>
    <xf numFmtId="166" fontId="84" fillId="0" borderId="0" xfId="0" applyNumberFormat="1" applyFont="1" applyFill="1" applyAlignment="1">
      <alignment/>
    </xf>
    <xf numFmtId="3" fontId="89" fillId="33" borderId="0" xfId="0" applyNumberFormat="1" applyFont="1" applyFill="1" applyBorder="1" applyAlignment="1" applyProtection="1">
      <alignment horizontal="center"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8" fillId="33" borderId="0" xfId="0" applyFont="1" applyFill="1" applyAlignment="1" applyProtection="1">
      <alignment horizontal="center"/>
      <protection locked="0"/>
    </xf>
    <xf numFmtId="165" fontId="98" fillId="33" borderId="0" xfId="0" applyNumberFormat="1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 horizontal="right"/>
      <protection locked="0"/>
    </xf>
    <xf numFmtId="166" fontId="83" fillId="0" borderId="15" xfId="0" applyNumberFormat="1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 vertical="center"/>
      <protection locked="0"/>
    </xf>
    <xf numFmtId="0" fontId="84" fillId="0" borderId="26" xfId="0" applyFont="1" applyFill="1" applyBorder="1" applyAlignment="1" applyProtection="1">
      <alignment/>
      <protection locked="0"/>
    </xf>
    <xf numFmtId="166" fontId="76" fillId="0" borderId="20" xfId="0" applyNumberFormat="1" applyFont="1" applyFill="1" applyBorder="1" applyAlignment="1" applyProtection="1">
      <alignment/>
      <protection locked="0"/>
    </xf>
    <xf numFmtId="165" fontId="27" fillId="33" borderId="10" xfId="0" applyNumberFormat="1" applyFont="1" applyFill="1" applyBorder="1" applyAlignment="1" applyProtection="1">
      <alignment/>
      <protection locked="0"/>
    </xf>
    <xf numFmtId="165" fontId="32" fillId="33" borderId="10" xfId="0" applyNumberFormat="1" applyFont="1" applyFill="1" applyBorder="1" applyAlignment="1" applyProtection="1">
      <alignment/>
      <protection locked="0"/>
    </xf>
    <xf numFmtId="166" fontId="81" fillId="33" borderId="17" xfId="0" applyNumberFormat="1" applyFont="1" applyFill="1" applyBorder="1" applyAlignment="1">
      <alignment/>
    </xf>
    <xf numFmtId="0" fontId="29" fillId="0" borderId="22" xfId="0" applyFont="1" applyFill="1" applyBorder="1" applyAlignment="1" applyProtection="1">
      <alignment/>
      <protection locked="0"/>
    </xf>
    <xf numFmtId="0" fontId="28" fillId="0" borderId="34" xfId="0" applyFont="1" applyFill="1" applyBorder="1" applyAlignment="1" applyProtection="1">
      <alignment horizontal="center"/>
      <protection locked="0"/>
    </xf>
    <xf numFmtId="165" fontId="32" fillId="33" borderId="16" xfId="0" applyNumberFormat="1" applyFont="1" applyFill="1" applyBorder="1" applyAlignment="1" applyProtection="1">
      <alignment/>
      <protection locked="0"/>
    </xf>
    <xf numFmtId="165" fontId="27" fillId="33" borderId="16" xfId="0" applyNumberFormat="1" applyFont="1" applyFill="1" applyBorder="1" applyAlignment="1" applyProtection="1">
      <alignment/>
      <protection locked="0"/>
    </xf>
    <xf numFmtId="165" fontId="26" fillId="33" borderId="34" xfId="0" applyNumberFormat="1" applyFont="1" applyFill="1" applyBorder="1" applyAlignment="1" applyProtection="1">
      <alignment/>
      <protection locked="0"/>
    </xf>
    <xf numFmtId="165" fontId="26" fillId="33" borderId="16" xfId="0" applyNumberFormat="1" applyFont="1" applyFill="1" applyBorder="1" applyAlignment="1" applyProtection="1">
      <alignment/>
      <protection locked="0"/>
    </xf>
    <xf numFmtId="165" fontId="27" fillId="33" borderId="34" xfId="0" applyNumberFormat="1" applyFont="1" applyFill="1" applyBorder="1" applyAlignment="1" applyProtection="1">
      <alignment/>
      <protection locked="0"/>
    </xf>
    <xf numFmtId="165" fontId="29" fillId="33" borderId="34" xfId="0" applyNumberFormat="1" applyFont="1" applyFill="1" applyBorder="1" applyAlignment="1" applyProtection="1">
      <alignment/>
      <protection locked="0"/>
    </xf>
    <xf numFmtId="165" fontId="32" fillId="33" borderId="34" xfId="0" applyNumberFormat="1" applyFont="1" applyFill="1" applyBorder="1" applyAlignment="1" applyProtection="1">
      <alignment/>
      <protection locked="0"/>
    </xf>
    <xf numFmtId="165" fontId="27" fillId="33" borderId="34" xfId="0" applyNumberFormat="1" applyFont="1" applyFill="1" applyBorder="1" applyAlignment="1" applyProtection="1">
      <alignment/>
      <protection locked="0"/>
    </xf>
    <xf numFmtId="165" fontId="27" fillId="33" borderId="16" xfId="0" applyNumberFormat="1" applyFont="1" applyFill="1" applyBorder="1" applyAlignment="1" applyProtection="1">
      <alignment/>
      <protection locked="0"/>
    </xf>
    <xf numFmtId="169" fontId="32" fillId="33" borderId="35" xfId="0" applyNumberFormat="1" applyFont="1" applyFill="1" applyBorder="1" applyAlignment="1" applyProtection="1">
      <alignment/>
      <protection locked="0"/>
    </xf>
    <xf numFmtId="169" fontId="32" fillId="33" borderId="39" xfId="0" applyNumberFormat="1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65" fontId="26" fillId="0" borderId="17" xfId="0" applyNumberFormat="1" applyFont="1" applyFill="1" applyBorder="1" applyAlignment="1" applyProtection="1">
      <alignment/>
      <protection locked="0"/>
    </xf>
    <xf numFmtId="165" fontId="27" fillId="0" borderId="17" xfId="0" applyNumberFormat="1" applyFont="1" applyFill="1" applyBorder="1" applyAlignment="1" applyProtection="1">
      <alignment/>
      <protection locked="0"/>
    </xf>
    <xf numFmtId="165" fontId="29" fillId="0" borderId="17" xfId="0" applyNumberFormat="1" applyFont="1" applyFill="1" applyBorder="1" applyAlignment="1" applyProtection="1">
      <alignment/>
      <protection locked="0"/>
    </xf>
    <xf numFmtId="165" fontId="32" fillId="0" borderId="17" xfId="0" applyNumberFormat="1" applyFont="1" applyFill="1" applyBorder="1" applyAlignment="1" applyProtection="1">
      <alignment/>
      <protection locked="0"/>
    </xf>
    <xf numFmtId="165" fontId="27" fillId="0" borderId="17" xfId="0" applyNumberFormat="1" applyFont="1" applyFill="1" applyBorder="1" applyAlignment="1" applyProtection="1">
      <alignment/>
      <protection locked="0"/>
    </xf>
    <xf numFmtId="0" fontId="29" fillId="0" borderId="23" xfId="0" applyFont="1" applyFill="1" applyBorder="1" applyAlignment="1" applyProtection="1">
      <alignment/>
      <protection locked="0"/>
    </xf>
    <xf numFmtId="165" fontId="27" fillId="33" borderId="17" xfId="0" applyNumberFormat="1" applyFont="1" applyFill="1" applyBorder="1" applyAlignment="1" applyProtection="1">
      <alignment/>
      <protection locked="0"/>
    </xf>
    <xf numFmtId="165" fontId="32" fillId="33" borderId="17" xfId="0" applyNumberFormat="1" applyFont="1" applyFill="1" applyBorder="1" applyAlignment="1" applyProtection="1">
      <alignment/>
      <protection locked="0"/>
    </xf>
    <xf numFmtId="165" fontId="27" fillId="33" borderId="17" xfId="0" applyNumberFormat="1" applyFont="1" applyFill="1" applyBorder="1" applyAlignment="1" applyProtection="1">
      <alignment/>
      <protection locked="0"/>
    </xf>
    <xf numFmtId="169" fontId="32" fillId="0" borderId="18" xfId="0" applyNumberFormat="1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 horizontal="left" vertical="justify"/>
      <protection locked="0"/>
    </xf>
    <xf numFmtId="3" fontId="97" fillId="0" borderId="0" xfId="0" applyNumberFormat="1" applyFont="1" applyFill="1" applyAlignment="1" applyProtection="1">
      <alignment/>
      <protection locked="0"/>
    </xf>
    <xf numFmtId="3" fontId="97" fillId="0" borderId="0" xfId="0" applyNumberFormat="1" applyFont="1" applyFill="1" applyBorder="1" applyAlignment="1" applyProtection="1">
      <alignment/>
      <protection locked="0"/>
    </xf>
    <xf numFmtId="168" fontId="26" fillId="33" borderId="0" xfId="0" applyNumberFormat="1" applyFont="1" applyFill="1" applyBorder="1" applyAlignment="1">
      <alignment horizontal="center"/>
    </xf>
    <xf numFmtId="168" fontId="26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 horizontal="right"/>
    </xf>
    <xf numFmtId="168" fontId="27" fillId="33" borderId="0" xfId="0" applyNumberFormat="1" applyFont="1" applyFill="1" applyBorder="1" applyAlignment="1">
      <alignment/>
    </xf>
    <xf numFmtId="14" fontId="76" fillId="0" borderId="28" xfId="0" applyNumberFormat="1" applyFont="1" applyFill="1" applyBorder="1" applyAlignment="1" quotePrefix="1">
      <alignment horizontal="center" vertical="center"/>
    </xf>
    <xf numFmtId="14" fontId="76" fillId="0" borderId="28" xfId="0" applyNumberFormat="1" applyFont="1" applyFill="1" applyBorder="1" applyAlignment="1" applyProtection="1" quotePrefix="1">
      <alignment horizontal="center" vertical="center"/>
      <protection locked="0"/>
    </xf>
    <xf numFmtId="14" fontId="28" fillId="0" borderId="11" xfId="0" applyNumberFormat="1" applyFont="1" applyFill="1" applyBorder="1" applyAlignment="1" applyProtection="1">
      <alignment horizontal="center"/>
      <protection locked="0"/>
    </xf>
    <xf numFmtId="14" fontId="28" fillId="0" borderId="17" xfId="0" applyNumberFormat="1" applyFont="1" applyFill="1" applyBorder="1" applyAlignment="1" applyProtection="1">
      <alignment horizontal="center"/>
      <protection locked="0"/>
    </xf>
    <xf numFmtId="14" fontId="28" fillId="0" borderId="34" xfId="0" applyNumberFormat="1" applyFont="1" applyFill="1" applyBorder="1" applyAlignment="1" applyProtection="1">
      <alignment horizontal="center"/>
      <protection locked="0"/>
    </xf>
    <xf numFmtId="14" fontId="28" fillId="0" borderId="10" xfId="0" applyNumberFormat="1" applyFont="1" applyFill="1" applyBorder="1" applyAlignment="1" applyProtection="1">
      <alignment horizontal="center"/>
      <protection locked="0"/>
    </xf>
    <xf numFmtId="14" fontId="76" fillId="0" borderId="17" xfId="0" applyNumberFormat="1" applyFont="1" applyFill="1" applyBorder="1" applyAlignment="1" applyProtection="1" quotePrefix="1">
      <alignment horizontal="center"/>
      <protection locked="0"/>
    </xf>
    <xf numFmtId="14" fontId="76" fillId="0" borderId="16" xfId="0" applyNumberFormat="1" applyFont="1" applyFill="1" applyBorder="1" applyAlignment="1" applyProtection="1" quotePrefix="1">
      <alignment horizontal="center"/>
      <protection locked="0"/>
    </xf>
    <xf numFmtId="0" fontId="81" fillId="0" borderId="27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5" fillId="0" borderId="28" xfId="0" applyFont="1" applyFill="1" applyBorder="1" applyAlignment="1">
      <alignment vertical="center"/>
    </xf>
    <xf numFmtId="0" fontId="81" fillId="0" borderId="32" xfId="0" applyFont="1" applyFill="1" applyBorder="1" applyAlignment="1">
      <alignment horizontal="center"/>
    </xf>
    <xf numFmtId="0" fontId="76" fillId="0" borderId="40" xfId="0" applyFont="1" applyFill="1" applyBorder="1" applyAlignment="1">
      <alignment horizontal="center" vertical="center"/>
    </xf>
    <xf numFmtId="3" fontId="76" fillId="0" borderId="40" xfId="0" applyNumberFormat="1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166" fontId="76" fillId="0" borderId="34" xfId="0" applyNumberFormat="1" applyFont="1" applyFill="1" applyBorder="1" applyAlignment="1">
      <alignment/>
    </xf>
    <xf numFmtId="166" fontId="81" fillId="0" borderId="34" xfId="0" applyNumberFormat="1" applyFont="1" applyFill="1" applyBorder="1" applyAlignment="1">
      <alignment/>
    </xf>
    <xf numFmtId="0" fontId="81" fillId="0" borderId="34" xfId="0" applyFont="1" applyFill="1" applyBorder="1" applyAlignment="1">
      <alignment/>
    </xf>
    <xf numFmtId="166" fontId="76" fillId="0" borderId="35" xfId="0" applyNumberFormat="1" applyFont="1" applyFill="1" applyBorder="1" applyAlignment="1">
      <alignment/>
    </xf>
    <xf numFmtId="0" fontId="81" fillId="0" borderId="34" xfId="0" applyFont="1" applyFill="1" applyBorder="1" applyAlignment="1">
      <alignment/>
    </xf>
    <xf numFmtId="0" fontId="76" fillId="0" borderId="34" xfId="0" applyFont="1" applyFill="1" applyBorder="1" applyAlignment="1">
      <alignment/>
    </xf>
    <xf numFmtId="0" fontId="81" fillId="0" borderId="17" xfId="0" applyFont="1" applyFill="1" applyBorder="1" applyAlignment="1" quotePrefix="1">
      <alignment horizontal="center"/>
    </xf>
    <xf numFmtId="0" fontId="76" fillId="0" borderId="17" xfId="0" applyFont="1" applyFill="1" applyBorder="1" applyAlignment="1" quotePrefix="1">
      <alignment horizontal="center"/>
    </xf>
    <xf numFmtId="14" fontId="81" fillId="0" borderId="17" xfId="0" applyNumberFormat="1" applyFont="1" applyFill="1" applyBorder="1" applyAlignment="1" quotePrefix="1">
      <alignment horizontal="center"/>
    </xf>
    <xf numFmtId="0" fontId="76" fillId="0" borderId="17" xfId="0" applyFont="1" applyFill="1" applyBorder="1" applyAlignment="1" quotePrefix="1">
      <alignment horizontal="center" vertical="top"/>
    </xf>
    <xf numFmtId="0" fontId="81" fillId="0" borderId="17" xfId="0" applyFont="1" applyFill="1" applyBorder="1" applyAlignment="1" quotePrefix="1">
      <alignment horizontal="center" vertical="top"/>
    </xf>
    <xf numFmtId="0" fontId="81" fillId="0" borderId="17" xfId="0" applyFont="1" applyFill="1" applyBorder="1" applyAlignment="1">
      <alignment horizontal="center"/>
    </xf>
    <xf numFmtId="0" fontId="81" fillId="0" borderId="17" xfId="0" applyFont="1" applyFill="1" applyBorder="1" applyAlignment="1" quotePrefix="1">
      <alignment horizontal="center" vertical="top"/>
    </xf>
    <xf numFmtId="0" fontId="81" fillId="0" borderId="17" xfId="0" applyFont="1" applyFill="1" applyBorder="1" applyAlignment="1" quotePrefix="1">
      <alignment horizontal="center"/>
    </xf>
    <xf numFmtId="0" fontId="76" fillId="0" borderId="17" xfId="56" applyFont="1" applyFill="1" applyBorder="1" applyAlignment="1" quotePrefix="1">
      <alignment horizontal="center" vertical="top"/>
      <protection/>
    </xf>
    <xf numFmtId="0" fontId="80" fillId="0" borderId="18" xfId="0" applyFont="1" applyFill="1" applyBorder="1" applyAlignment="1">
      <alignment horizontal="center"/>
    </xf>
    <xf numFmtId="0" fontId="81" fillId="0" borderId="34" xfId="0" applyFont="1" applyFill="1" applyBorder="1" applyAlignment="1">
      <alignment horizontal="left"/>
    </xf>
    <xf numFmtId="0" fontId="81" fillId="0" borderId="34" xfId="0" applyFont="1" applyFill="1" applyBorder="1" applyAlignment="1">
      <alignment horizontal="left" wrapText="1"/>
    </xf>
    <xf numFmtId="0" fontId="76" fillId="0" borderId="34" xfId="0" applyFont="1" applyFill="1" applyBorder="1" applyAlignment="1">
      <alignment horizontal="left"/>
    </xf>
    <xf numFmtId="0" fontId="81" fillId="0" borderId="34" xfId="0" applyFont="1" applyFill="1" applyBorder="1" applyAlignment="1">
      <alignment horizontal="left"/>
    </xf>
    <xf numFmtId="0" fontId="76" fillId="0" borderId="34" xfId="0" applyFont="1" applyFill="1" applyBorder="1" applyAlignment="1">
      <alignment horizontal="left"/>
    </xf>
    <xf numFmtId="0" fontId="76" fillId="0" borderId="34" xfId="0" applyFont="1" applyFill="1" applyBorder="1" applyAlignment="1">
      <alignment horizontal="left" wrapText="1"/>
    </xf>
    <xf numFmtId="0" fontId="83" fillId="0" borderId="28" xfId="0" applyFont="1" applyFill="1" applyBorder="1" applyAlignment="1">
      <alignment/>
    </xf>
    <xf numFmtId="0" fontId="81" fillId="0" borderId="32" xfId="0" applyFont="1" applyFill="1" applyBorder="1" applyAlignment="1">
      <alignment horizontal="center" vertical="justify"/>
    </xf>
    <xf numFmtId="3" fontId="99" fillId="0" borderId="32" xfId="0" applyNumberFormat="1" applyFont="1" applyFill="1" applyBorder="1" applyAlignment="1" applyProtection="1">
      <alignment horizontal="center" vertical="center"/>
      <protection locked="0"/>
    </xf>
    <xf numFmtId="0" fontId="99" fillId="0" borderId="32" xfId="0" applyFont="1" applyFill="1" applyBorder="1" applyAlignment="1" applyProtection="1">
      <alignment horizontal="center" vertical="center"/>
      <protection locked="0"/>
    </xf>
    <xf numFmtId="0" fontId="99" fillId="0" borderId="37" xfId="0" applyFont="1" applyFill="1" applyBorder="1" applyAlignment="1" applyProtection="1">
      <alignment horizontal="center" vertical="center"/>
      <protection locked="0"/>
    </xf>
    <xf numFmtId="0" fontId="99" fillId="0" borderId="29" xfId="0" applyFont="1" applyFill="1" applyBorder="1" applyAlignment="1" applyProtection="1">
      <alignment horizontal="center" vertical="center"/>
      <protection locked="0"/>
    </xf>
    <xf numFmtId="0" fontId="100" fillId="0" borderId="37" xfId="0" applyFont="1" applyFill="1" applyBorder="1" applyAlignment="1" applyProtection="1">
      <alignment/>
      <protection locked="0"/>
    </xf>
    <xf numFmtId="0" fontId="89" fillId="0" borderId="28" xfId="0" applyFont="1" applyFill="1" applyBorder="1" applyAlignment="1" applyProtection="1">
      <alignment horizontal="left"/>
      <protection locked="0"/>
    </xf>
    <xf numFmtId="0" fontId="76" fillId="0" borderId="32" xfId="0" applyFont="1" applyFill="1" applyBorder="1" applyAlignment="1" applyProtection="1">
      <alignment vertical="top"/>
      <protection locked="0"/>
    </xf>
    <xf numFmtId="14" fontId="28" fillId="0" borderId="36" xfId="0" applyNumberFormat="1" applyFont="1" applyFill="1" applyBorder="1" applyAlignment="1" applyProtection="1" quotePrefix="1">
      <alignment horizontal="center"/>
      <protection locked="0"/>
    </xf>
    <xf numFmtId="14" fontId="28" fillId="0" borderId="32" xfId="0" applyNumberFormat="1" applyFont="1" applyFill="1" applyBorder="1" applyAlignment="1" applyProtection="1" quotePrefix="1">
      <alignment horizontal="center"/>
      <protection locked="0"/>
    </xf>
    <xf numFmtId="14" fontId="28" fillId="0" borderId="37" xfId="0" applyNumberFormat="1" applyFont="1" applyFill="1" applyBorder="1" applyAlignment="1" applyProtection="1" quotePrefix="1">
      <alignment horizontal="center"/>
      <protection locked="0"/>
    </xf>
    <xf numFmtId="14" fontId="28" fillId="0" borderId="38" xfId="0" applyNumberFormat="1" applyFont="1" applyFill="1" applyBorder="1" applyAlignment="1" applyProtection="1" quotePrefix="1">
      <alignment horizontal="center"/>
      <protection locked="0"/>
    </xf>
    <xf numFmtId="0" fontId="89" fillId="33" borderId="27" xfId="0" applyFont="1" applyFill="1" applyBorder="1" applyAlignment="1" applyProtection="1">
      <alignment/>
      <protection locked="0"/>
    </xf>
    <xf numFmtId="0" fontId="89" fillId="33" borderId="37" xfId="0" applyFont="1" applyFill="1" applyBorder="1" applyAlignment="1" applyProtection="1">
      <alignment/>
      <protection locked="0"/>
    </xf>
    <xf numFmtId="0" fontId="89" fillId="33" borderId="32" xfId="0" applyFont="1" applyFill="1" applyBorder="1" applyAlignment="1" applyProtection="1">
      <alignment horizontal="left"/>
      <protection locked="0"/>
    </xf>
    <xf numFmtId="14" fontId="76" fillId="33" borderId="36" xfId="0" applyNumberFormat="1" applyFont="1" applyFill="1" applyBorder="1" applyAlignment="1" applyProtection="1" quotePrefix="1">
      <alignment horizontal="center"/>
      <protection locked="0"/>
    </xf>
    <xf numFmtId="14" fontId="76" fillId="33" borderId="38" xfId="0" applyNumberFormat="1" applyFont="1" applyFill="1" applyBorder="1" applyAlignment="1" applyProtection="1" quotePrefix="1">
      <alignment horizontal="center"/>
      <protection locked="0"/>
    </xf>
    <xf numFmtId="168" fontId="76" fillId="0" borderId="20" xfId="44" applyNumberFormat="1" applyFont="1" applyFill="1" applyBorder="1" applyAlignment="1" applyProtection="1" quotePrefix="1">
      <alignment horizontal="right"/>
      <protection locked="0"/>
    </xf>
    <xf numFmtId="168" fontId="81" fillId="0" borderId="10" xfId="0" applyNumberFormat="1" applyFont="1" applyFill="1" applyBorder="1" applyAlignment="1" applyProtection="1">
      <alignment horizontal="center" vertical="justify"/>
      <protection locked="0"/>
    </xf>
    <xf numFmtId="14" fontId="76" fillId="0" borderId="32" xfId="0" applyNumberFormat="1" applyFont="1" applyFill="1" applyBorder="1" applyAlignment="1" applyProtection="1" quotePrefix="1">
      <alignment horizontal="center" vertical="center"/>
      <protection locked="0"/>
    </xf>
    <xf numFmtId="14" fontId="76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85" fillId="0" borderId="28" xfId="0" applyFont="1" applyFill="1" applyBorder="1" applyAlignment="1" applyProtection="1">
      <alignment/>
      <protection locked="0"/>
    </xf>
    <xf numFmtId="0" fontId="81" fillId="0" borderId="22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 vertical="center" wrapText="1"/>
    </xf>
    <xf numFmtId="0" fontId="81" fillId="0" borderId="29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81" fillId="0" borderId="36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 applyProtection="1">
      <alignment horizontal="center" vertical="justify"/>
      <protection locked="0"/>
    </xf>
    <xf numFmtId="0" fontId="99" fillId="0" borderId="22" xfId="0" applyFont="1" applyFill="1" applyBorder="1" applyAlignment="1" applyProtection="1">
      <alignment horizontal="center" vertical="justify"/>
      <protection locked="0"/>
    </xf>
    <xf numFmtId="0" fontId="99" fillId="0" borderId="30" xfId="0" applyFont="1" applyFill="1" applyBorder="1" applyAlignment="1" applyProtection="1">
      <alignment horizontal="center" vertical="justify"/>
      <protection locked="0"/>
    </xf>
    <xf numFmtId="0" fontId="89" fillId="0" borderId="23" xfId="0" applyFont="1" applyFill="1" applyBorder="1" applyAlignment="1" applyProtection="1">
      <alignment horizontal="center" vertical="center"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32" xfId="0" applyFont="1" applyFill="1" applyBorder="1" applyAlignment="1" applyProtection="1">
      <alignment/>
      <protection locked="0"/>
    </xf>
    <xf numFmtId="0" fontId="81" fillId="0" borderId="36" xfId="0" applyFont="1" applyFill="1" applyBorder="1" applyAlignment="1" applyProtection="1">
      <alignment horizontal="center" wrapText="1"/>
      <protection locked="0"/>
    </xf>
    <xf numFmtId="0" fontId="81" fillId="0" borderId="28" xfId="0" applyFont="1" applyFill="1" applyBorder="1" applyAlignment="1" applyProtection="1">
      <alignment horizontal="center" wrapText="1"/>
      <protection locked="0"/>
    </xf>
    <xf numFmtId="0" fontId="81" fillId="0" borderId="29" xfId="0" applyFont="1" applyFill="1" applyBorder="1" applyAlignment="1" applyProtection="1">
      <alignment horizontal="center" wrapText="1"/>
      <protection locked="0"/>
    </xf>
    <xf numFmtId="0" fontId="99" fillId="0" borderId="24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27" fillId="0" borderId="45" xfId="0" applyFont="1" applyFill="1" applyBorder="1" applyAlignment="1" applyProtection="1">
      <alignment horizontal="center" wrapText="1"/>
      <protection locked="0"/>
    </xf>
    <xf numFmtId="0" fontId="89" fillId="0" borderId="43" xfId="0" applyFont="1" applyFill="1" applyBorder="1" applyAlignment="1" applyProtection="1">
      <alignment horizontal="center" wrapText="1"/>
      <protection locked="0"/>
    </xf>
    <xf numFmtId="0" fontId="89" fillId="0" borderId="45" xfId="0" applyFont="1" applyFill="1" applyBorder="1" applyAlignment="1" applyProtection="1">
      <alignment horizontal="center" wrapText="1"/>
      <protection locked="0"/>
    </xf>
    <xf numFmtId="0" fontId="80" fillId="0" borderId="16" xfId="0" applyFont="1" applyFill="1" applyBorder="1" applyAlignment="1" applyProtection="1">
      <alignment horizontal="center" vertical="center" textRotation="180" wrapText="1"/>
      <protection locked="0"/>
    </xf>
    <xf numFmtId="0" fontId="80" fillId="0" borderId="0" xfId="0" applyFont="1" applyFill="1" applyAlignment="1" applyProtection="1">
      <alignment horizontal="center" vertical="center" textRotation="180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80" fillId="0" borderId="43" xfId="0" applyFont="1" applyFill="1" applyBorder="1" applyAlignment="1" applyProtection="1">
      <alignment horizontal="center"/>
      <protection locked="0"/>
    </xf>
    <xf numFmtId="0" fontId="80" fillId="0" borderId="44" xfId="0" applyFont="1" applyFill="1" applyBorder="1" applyAlignment="1" applyProtection="1">
      <alignment horizontal="center"/>
      <protection locked="0"/>
    </xf>
    <xf numFmtId="0" fontId="80" fillId="0" borderId="22" xfId="0" applyFont="1" applyFill="1" applyBorder="1" applyAlignment="1" applyProtection="1">
      <alignment horizontal="center"/>
      <protection locked="0"/>
    </xf>
    <xf numFmtId="0" fontId="80" fillId="0" borderId="45" xfId="0" applyFont="1" applyFill="1" applyBorder="1" applyAlignment="1" applyProtection="1">
      <alignment horizontal="center"/>
      <protection locked="0"/>
    </xf>
    <xf numFmtId="0" fontId="85" fillId="0" borderId="28" xfId="0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 horizontal="center"/>
      <protection locked="0"/>
    </xf>
    <xf numFmtId="0" fontId="76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4" xfId="0" applyFont="1" applyFill="1" applyBorder="1" applyAlignment="1" applyProtection="1">
      <alignment horizontal="center" vertical="justify"/>
      <protection locked="0"/>
    </xf>
    <xf numFmtId="0" fontId="40" fillId="0" borderId="42" xfId="0" applyFont="1" applyFill="1" applyBorder="1" applyAlignment="1" applyProtection="1">
      <alignment horizontal="center" vertical="justify"/>
      <protection locked="0"/>
    </xf>
    <xf numFmtId="0" fontId="76" fillId="0" borderId="43" xfId="0" applyFont="1" applyFill="1" applyBorder="1" applyAlignment="1" applyProtection="1">
      <alignment horizontal="center" wrapText="1"/>
      <protection locked="0"/>
    </xf>
    <xf numFmtId="0" fontId="76" fillId="0" borderId="44" xfId="0" applyFont="1" applyFill="1" applyBorder="1" applyAlignment="1" applyProtection="1">
      <alignment horizontal="center" wrapText="1"/>
      <protection locked="0"/>
    </xf>
    <xf numFmtId="0" fontId="76" fillId="0" borderId="42" xfId="0" applyFont="1" applyFill="1" applyBorder="1" applyAlignment="1" applyProtection="1">
      <alignment horizontal="center" wrapText="1"/>
      <protection locked="0"/>
    </xf>
    <xf numFmtId="0" fontId="81" fillId="0" borderId="23" xfId="0" applyFont="1" applyFill="1" applyBorder="1" applyAlignment="1" applyProtection="1">
      <alignment horizontal="center" vertical="center"/>
      <protection locked="0"/>
    </xf>
    <xf numFmtId="0" fontId="81" fillId="0" borderId="17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81" fillId="0" borderId="43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3">
      <selection activeCell="C17" sqref="C17"/>
    </sheetView>
  </sheetViews>
  <sheetFormatPr defaultColWidth="9.140625" defaultRowHeight="12.75"/>
  <cols>
    <col min="1" max="1" width="3.421875" style="377" bestFit="1" customWidth="1"/>
    <col min="2" max="2" width="8.00390625" style="377" customWidth="1"/>
    <col min="3" max="3" width="90.28125" style="377" customWidth="1"/>
    <col min="4" max="4" width="8.7109375" style="377" customWidth="1"/>
    <col min="5" max="5" width="14.7109375" style="377" customWidth="1"/>
    <col min="6" max="6" width="14.7109375" style="435" customWidth="1"/>
    <col min="7" max="7" width="16.57421875" style="377" customWidth="1"/>
    <col min="8" max="8" width="14.7109375" style="377" customWidth="1"/>
    <col min="9" max="9" width="14.7109375" style="435" customWidth="1"/>
    <col min="10" max="10" width="14.7109375" style="377" customWidth="1"/>
    <col min="11" max="11" width="9.140625" style="377" customWidth="1"/>
    <col min="12" max="12" width="14.7109375" style="377" customWidth="1"/>
    <col min="13" max="13" width="10.421875" style="377" bestFit="1" customWidth="1"/>
    <col min="14" max="14" width="10.00390625" style="377" bestFit="1" customWidth="1"/>
    <col min="15" max="15" width="10.57421875" style="377" bestFit="1" customWidth="1"/>
    <col min="16" max="16384" width="9.140625" style="377" customWidth="1"/>
  </cols>
  <sheetData>
    <row r="1" spans="1:10" s="353" customFormat="1" ht="22.5">
      <c r="A1" s="353">
        <v>2</v>
      </c>
      <c r="B1" s="353" t="s">
        <v>306</v>
      </c>
      <c r="D1" s="354"/>
      <c r="F1" s="355"/>
      <c r="G1" s="356"/>
      <c r="I1" s="355"/>
      <c r="J1" s="356"/>
    </row>
    <row r="3" spans="1:10" s="362" customFormat="1" ht="21">
      <c r="A3" s="357" t="s">
        <v>237</v>
      </c>
      <c r="B3" s="358"/>
      <c r="C3" s="358"/>
      <c r="D3" s="359"/>
      <c r="E3" s="358"/>
      <c r="F3" s="360"/>
      <c r="G3" s="358"/>
      <c r="H3" s="358"/>
      <c r="I3" s="358"/>
      <c r="J3" s="361"/>
    </row>
    <row r="4" spans="1:10" s="367" customFormat="1" ht="21">
      <c r="A4" s="363" t="s">
        <v>573</v>
      </c>
      <c r="B4" s="364"/>
      <c r="C4" s="365"/>
      <c r="D4" s="365"/>
      <c r="E4" s="365"/>
      <c r="F4" s="365"/>
      <c r="G4" s="365"/>
      <c r="H4" s="365"/>
      <c r="I4" s="365"/>
      <c r="J4" s="366"/>
    </row>
    <row r="5" spans="1:10" s="373" customFormat="1" ht="16.5" customHeight="1">
      <c r="A5" s="368"/>
      <c r="B5" s="369"/>
      <c r="C5" s="369"/>
      <c r="D5" s="369"/>
      <c r="E5" s="369"/>
      <c r="F5" s="370"/>
      <c r="G5" s="371"/>
      <c r="H5" s="371"/>
      <c r="I5" s="371"/>
      <c r="J5" s="372"/>
    </row>
    <row r="6" spans="1:10" ht="9.75" customHeight="1">
      <c r="A6" s="374"/>
      <c r="B6" s="375"/>
      <c r="C6" s="375"/>
      <c r="D6" s="376"/>
      <c r="E6" s="643" t="s">
        <v>283</v>
      </c>
      <c r="F6" s="643"/>
      <c r="G6" s="643"/>
      <c r="H6" s="643" t="s">
        <v>283</v>
      </c>
      <c r="I6" s="643"/>
      <c r="J6" s="644"/>
    </row>
    <row r="7" spans="1:10" ht="15.75" customHeight="1">
      <c r="A7" s="378"/>
      <c r="B7" s="379"/>
      <c r="C7" s="379"/>
      <c r="D7" s="380"/>
      <c r="E7" s="645"/>
      <c r="F7" s="645"/>
      <c r="G7" s="645"/>
      <c r="H7" s="645"/>
      <c r="I7" s="645"/>
      <c r="J7" s="646"/>
    </row>
    <row r="8" spans="1:10" ht="15.75" customHeight="1">
      <c r="A8" s="378"/>
      <c r="B8" s="379"/>
      <c r="C8" s="379"/>
      <c r="D8" s="380"/>
      <c r="E8" s="384"/>
      <c r="F8" s="382" t="s">
        <v>88</v>
      </c>
      <c r="G8" s="383"/>
      <c r="H8" s="384"/>
      <c r="I8" s="384" t="s">
        <v>528</v>
      </c>
      <c r="J8" s="385"/>
    </row>
    <row r="9" spans="1:10" ht="15.75" customHeight="1">
      <c r="A9" s="378"/>
      <c r="B9" s="379"/>
      <c r="C9" s="386" t="s">
        <v>408</v>
      </c>
      <c r="D9" s="387" t="s">
        <v>67</v>
      </c>
      <c r="E9" s="390"/>
      <c r="F9" s="582">
        <v>45199</v>
      </c>
      <c r="G9" s="389"/>
      <c r="H9" s="390"/>
      <c r="I9" s="582">
        <v>44926</v>
      </c>
      <c r="J9" s="391"/>
    </row>
    <row r="10" spans="1:10" ht="15.75" customHeight="1">
      <c r="A10" s="590"/>
      <c r="B10" s="591"/>
      <c r="C10" s="592"/>
      <c r="D10" s="593"/>
      <c r="E10" s="597" t="s">
        <v>85</v>
      </c>
      <c r="F10" s="595" t="s">
        <v>86</v>
      </c>
      <c r="G10" s="594" t="s">
        <v>87</v>
      </c>
      <c r="H10" s="594" t="s">
        <v>85</v>
      </c>
      <c r="I10" s="594" t="s">
        <v>86</v>
      </c>
      <c r="J10" s="596" t="s">
        <v>87</v>
      </c>
    </row>
    <row r="11" spans="1:26" s="399" customFormat="1" ht="15">
      <c r="A11" s="394"/>
      <c r="B11" s="395" t="s">
        <v>10</v>
      </c>
      <c r="C11" s="395" t="s">
        <v>307</v>
      </c>
      <c r="D11" s="604"/>
      <c r="E11" s="598">
        <f>+E12+E17+E21+E25</f>
        <v>240147227</v>
      </c>
      <c r="F11" s="396">
        <f>+F12+F17+F21+F25</f>
        <v>353368670</v>
      </c>
      <c r="G11" s="397">
        <f aca="true" t="shared" si="0" ref="G11:G56">+E11+F11</f>
        <v>593515897</v>
      </c>
      <c r="H11" s="396">
        <f>+H12+H17+H21+H25</f>
        <v>116594984</v>
      </c>
      <c r="I11" s="396">
        <f>+I12+I17+I21+I25</f>
        <v>260639834</v>
      </c>
      <c r="J11" s="398">
        <f aca="true" t="shared" si="1" ref="J11:J27">+H11+I11</f>
        <v>377234818</v>
      </c>
      <c r="L11" s="356"/>
      <c r="M11" s="356"/>
      <c r="N11" s="356"/>
      <c r="O11" s="356"/>
      <c r="X11" s="356"/>
      <c r="Y11" s="356"/>
      <c r="Z11" s="356"/>
    </row>
    <row r="12" spans="1:26" s="399" customFormat="1" ht="15">
      <c r="A12" s="394"/>
      <c r="B12" s="400" t="s">
        <v>33</v>
      </c>
      <c r="C12" s="401" t="s">
        <v>308</v>
      </c>
      <c r="D12" s="605" t="s">
        <v>550</v>
      </c>
      <c r="E12" s="475">
        <f>E13+E14+E15-E16</f>
        <v>171387178</v>
      </c>
      <c r="F12" s="402">
        <f>F13+F14+F15-F16</f>
        <v>300017883</v>
      </c>
      <c r="G12" s="397">
        <f t="shared" si="0"/>
        <v>471405061</v>
      </c>
      <c r="H12" s="402">
        <f>H13+H14+H15-H16</f>
        <v>44684945</v>
      </c>
      <c r="I12" s="402">
        <f>I13+I14+I15-I16</f>
        <v>226814796</v>
      </c>
      <c r="J12" s="398">
        <f t="shared" si="1"/>
        <v>271499741</v>
      </c>
      <c r="L12" s="356"/>
      <c r="M12" s="356"/>
      <c r="N12" s="356"/>
      <c r="O12" s="356"/>
      <c r="X12" s="356"/>
      <c r="Y12" s="356"/>
      <c r="Z12" s="356"/>
    </row>
    <row r="13" spans="1:26" ht="15">
      <c r="A13" s="378"/>
      <c r="B13" s="403" t="s">
        <v>51</v>
      </c>
      <c r="C13" s="404" t="s">
        <v>309</v>
      </c>
      <c r="D13" s="604"/>
      <c r="E13" s="599">
        <v>169874527</v>
      </c>
      <c r="F13" s="405">
        <v>149085289</v>
      </c>
      <c r="G13" s="406">
        <f t="shared" si="0"/>
        <v>318959816</v>
      </c>
      <c r="H13" s="405">
        <v>9205355</v>
      </c>
      <c r="I13" s="405">
        <v>130364387</v>
      </c>
      <c r="J13" s="407">
        <f t="shared" si="1"/>
        <v>139569742</v>
      </c>
      <c r="L13" s="356"/>
      <c r="M13" s="356"/>
      <c r="N13" s="356"/>
      <c r="O13" s="356"/>
      <c r="X13" s="356"/>
      <c r="Y13" s="356"/>
      <c r="Z13" s="356"/>
    </row>
    <row r="14" spans="1:26" ht="15">
      <c r="A14" s="378"/>
      <c r="B14" s="403" t="s">
        <v>52</v>
      </c>
      <c r="C14" s="404" t="s">
        <v>310</v>
      </c>
      <c r="D14" s="604"/>
      <c r="E14" s="599">
        <v>2119175</v>
      </c>
      <c r="F14" s="405">
        <v>128912438</v>
      </c>
      <c r="G14" s="406">
        <f t="shared" si="0"/>
        <v>131031613</v>
      </c>
      <c r="H14" s="405">
        <v>1029482</v>
      </c>
      <c r="I14" s="405">
        <v>61129299</v>
      </c>
      <c r="J14" s="407">
        <f t="shared" si="1"/>
        <v>62158781</v>
      </c>
      <c r="L14" s="356"/>
      <c r="M14" s="356"/>
      <c r="N14" s="356"/>
      <c r="O14" s="356"/>
      <c r="X14" s="356"/>
      <c r="Y14" s="356"/>
      <c r="Z14" s="356"/>
    </row>
    <row r="15" spans="1:26" ht="15">
      <c r="A15" s="378"/>
      <c r="B15" s="403" t="s">
        <v>53</v>
      </c>
      <c r="C15" s="404" t="s">
        <v>311</v>
      </c>
      <c r="D15" s="387"/>
      <c r="E15" s="599">
        <v>150259</v>
      </c>
      <c r="F15" s="405">
        <v>22580592</v>
      </c>
      <c r="G15" s="406">
        <f t="shared" si="0"/>
        <v>22730851</v>
      </c>
      <c r="H15" s="405">
        <v>34809528</v>
      </c>
      <c r="I15" s="405">
        <v>35871173</v>
      </c>
      <c r="J15" s="407">
        <f t="shared" si="1"/>
        <v>70680701</v>
      </c>
      <c r="L15" s="356"/>
      <c r="M15" s="356"/>
      <c r="N15" s="356"/>
      <c r="O15" s="356"/>
      <c r="X15" s="356"/>
      <c r="Y15" s="356"/>
      <c r="Z15" s="356"/>
    </row>
    <row r="16" spans="1:26" ht="15">
      <c r="A16" s="378"/>
      <c r="B16" s="403" t="s">
        <v>439</v>
      </c>
      <c r="C16" s="602" t="s">
        <v>322</v>
      </c>
      <c r="D16" s="387"/>
      <c r="E16" s="599">
        <v>756783</v>
      </c>
      <c r="F16" s="405">
        <v>560436</v>
      </c>
      <c r="G16" s="406">
        <f t="shared" si="0"/>
        <v>1317219</v>
      </c>
      <c r="H16" s="405">
        <v>359420</v>
      </c>
      <c r="I16" s="405">
        <v>550063</v>
      </c>
      <c r="J16" s="407">
        <f t="shared" si="1"/>
        <v>909483</v>
      </c>
      <c r="L16" s="356"/>
      <c r="M16" s="356"/>
      <c r="N16" s="356"/>
      <c r="O16" s="356"/>
      <c r="X16" s="356"/>
      <c r="Y16" s="356"/>
      <c r="Z16" s="356"/>
    </row>
    <row r="17" spans="1:26" s="413" customFormat="1" ht="15">
      <c r="A17" s="408"/>
      <c r="B17" s="409" t="s">
        <v>32</v>
      </c>
      <c r="C17" s="603" t="s">
        <v>312</v>
      </c>
      <c r="D17" s="605" t="s">
        <v>238</v>
      </c>
      <c r="E17" s="598">
        <f>E18+E19+E20</f>
        <v>7090708</v>
      </c>
      <c r="F17" s="396">
        <f>F18+F19+F20</f>
        <v>5011918</v>
      </c>
      <c r="G17" s="411">
        <f t="shared" si="0"/>
        <v>12102626</v>
      </c>
      <c r="H17" s="396">
        <f>H18+H19+H20</f>
        <v>3747045</v>
      </c>
      <c r="I17" s="396">
        <f>I18+I19+I20</f>
        <v>2024414</v>
      </c>
      <c r="J17" s="412">
        <f t="shared" si="1"/>
        <v>5771459</v>
      </c>
      <c r="L17" s="356"/>
      <c r="M17" s="356"/>
      <c r="N17" s="356"/>
      <c r="O17" s="356"/>
      <c r="X17" s="356"/>
      <c r="Y17" s="356"/>
      <c r="Z17" s="356"/>
    </row>
    <row r="18" spans="1:26" s="399" customFormat="1" ht="15">
      <c r="A18" s="394"/>
      <c r="B18" s="403" t="s">
        <v>156</v>
      </c>
      <c r="C18" s="614" t="s">
        <v>81</v>
      </c>
      <c r="D18" s="606"/>
      <c r="E18" s="599">
        <v>2589527</v>
      </c>
      <c r="F18" s="405">
        <v>4113694</v>
      </c>
      <c r="G18" s="406">
        <f t="shared" si="0"/>
        <v>6703221</v>
      </c>
      <c r="H18" s="405">
        <v>1144328</v>
      </c>
      <c r="I18" s="405">
        <v>1369671</v>
      </c>
      <c r="J18" s="407">
        <f t="shared" si="1"/>
        <v>2513999</v>
      </c>
      <c r="L18" s="356"/>
      <c r="M18" s="356"/>
      <c r="N18" s="356"/>
      <c r="O18" s="356"/>
      <c r="X18" s="356"/>
      <c r="Y18" s="356"/>
      <c r="Z18" s="356"/>
    </row>
    <row r="19" spans="1:26" s="399" customFormat="1" ht="15">
      <c r="A19" s="378"/>
      <c r="B19" s="403" t="s">
        <v>157</v>
      </c>
      <c r="C19" s="602" t="s">
        <v>163</v>
      </c>
      <c r="D19" s="604"/>
      <c r="E19" s="599">
        <v>4465011</v>
      </c>
      <c r="F19" s="405">
        <v>102733</v>
      </c>
      <c r="G19" s="406">
        <f t="shared" si="0"/>
        <v>4567744</v>
      </c>
      <c r="H19" s="405">
        <v>2580133</v>
      </c>
      <c r="I19" s="405">
        <v>67322</v>
      </c>
      <c r="J19" s="407">
        <f t="shared" si="1"/>
        <v>2647455</v>
      </c>
      <c r="L19" s="356"/>
      <c r="M19" s="356"/>
      <c r="N19" s="356"/>
      <c r="O19" s="356"/>
      <c r="X19" s="356"/>
      <c r="Y19" s="356"/>
      <c r="Z19" s="356"/>
    </row>
    <row r="20" spans="1:26" s="399" customFormat="1" ht="15">
      <c r="A20" s="378"/>
      <c r="B20" s="403" t="s">
        <v>314</v>
      </c>
      <c r="C20" s="602" t="s">
        <v>313</v>
      </c>
      <c r="D20" s="604"/>
      <c r="E20" s="599">
        <v>36170</v>
      </c>
      <c r="F20" s="405">
        <v>795491</v>
      </c>
      <c r="G20" s="406">
        <f t="shared" si="0"/>
        <v>831661</v>
      </c>
      <c r="H20" s="405">
        <v>22584</v>
      </c>
      <c r="I20" s="405">
        <v>587421</v>
      </c>
      <c r="J20" s="407">
        <f t="shared" si="1"/>
        <v>610005</v>
      </c>
      <c r="L20" s="356"/>
      <c r="M20" s="356"/>
      <c r="N20" s="356"/>
      <c r="O20" s="356"/>
      <c r="X20" s="356"/>
      <c r="Y20" s="356"/>
      <c r="Z20" s="356"/>
    </row>
    <row r="21" spans="1:26" s="413" customFormat="1" ht="15">
      <c r="A21" s="408"/>
      <c r="B21" s="409" t="s">
        <v>34</v>
      </c>
      <c r="C21" s="603" t="s">
        <v>315</v>
      </c>
      <c r="D21" s="607" t="s">
        <v>398</v>
      </c>
      <c r="E21" s="598">
        <f>E22+E23+E24</f>
        <v>55376565</v>
      </c>
      <c r="F21" s="396">
        <f>F22+F23+F24</f>
        <v>39060326</v>
      </c>
      <c r="G21" s="411">
        <f t="shared" si="0"/>
        <v>94436891</v>
      </c>
      <c r="H21" s="396">
        <f>H22+H23+H24</f>
        <v>63766271</v>
      </c>
      <c r="I21" s="396">
        <f>I22+I23+I24</f>
        <v>25162129</v>
      </c>
      <c r="J21" s="412">
        <f t="shared" si="1"/>
        <v>88928400</v>
      </c>
      <c r="L21" s="356"/>
      <c r="M21" s="356"/>
      <c r="N21" s="356"/>
      <c r="O21" s="356"/>
      <c r="X21" s="356"/>
      <c r="Y21" s="356"/>
      <c r="Z21" s="356"/>
    </row>
    <row r="22" spans="1:26" s="399" customFormat="1" ht="15">
      <c r="A22" s="378"/>
      <c r="B22" s="403" t="s">
        <v>286</v>
      </c>
      <c r="C22" s="602" t="s">
        <v>81</v>
      </c>
      <c r="D22" s="604"/>
      <c r="E22" s="599">
        <v>54725621</v>
      </c>
      <c r="F22" s="405">
        <v>18876741</v>
      </c>
      <c r="G22" s="406">
        <f t="shared" si="0"/>
        <v>73602362</v>
      </c>
      <c r="H22" s="405">
        <v>63312355</v>
      </c>
      <c r="I22" s="405">
        <v>13784771</v>
      </c>
      <c r="J22" s="407">
        <f t="shared" si="1"/>
        <v>77097126</v>
      </c>
      <c r="L22" s="356"/>
      <c r="M22" s="356"/>
      <c r="N22" s="356"/>
      <c r="O22" s="356"/>
      <c r="X22" s="356"/>
      <c r="Y22" s="356"/>
      <c r="Z22" s="356"/>
    </row>
    <row r="23" spans="1:26" s="417" customFormat="1" ht="15">
      <c r="A23" s="415"/>
      <c r="B23" s="416" t="s">
        <v>287</v>
      </c>
      <c r="C23" s="615" t="s">
        <v>163</v>
      </c>
      <c r="D23" s="608"/>
      <c r="E23" s="599">
        <v>234648</v>
      </c>
      <c r="F23" s="405">
        <v>1413055</v>
      </c>
      <c r="G23" s="406">
        <f t="shared" si="0"/>
        <v>1647703</v>
      </c>
      <c r="H23" s="405">
        <v>136664</v>
      </c>
      <c r="I23" s="405">
        <v>886055</v>
      </c>
      <c r="J23" s="407">
        <f t="shared" si="1"/>
        <v>1022719</v>
      </c>
      <c r="L23" s="356"/>
      <c r="M23" s="356"/>
      <c r="N23" s="356"/>
      <c r="O23" s="356"/>
      <c r="X23" s="356"/>
      <c r="Y23" s="356"/>
      <c r="Z23" s="356"/>
    </row>
    <row r="24" spans="1:26" s="417" customFormat="1" ht="15">
      <c r="A24" s="415"/>
      <c r="B24" s="404" t="s">
        <v>316</v>
      </c>
      <c r="C24" s="615" t="s">
        <v>313</v>
      </c>
      <c r="D24" s="608"/>
      <c r="E24" s="599">
        <v>416296</v>
      </c>
      <c r="F24" s="405">
        <v>18770530</v>
      </c>
      <c r="G24" s="406">
        <f t="shared" si="0"/>
        <v>19186826</v>
      </c>
      <c r="H24" s="405">
        <v>317252</v>
      </c>
      <c r="I24" s="405">
        <v>10491303</v>
      </c>
      <c r="J24" s="407">
        <f t="shared" si="1"/>
        <v>10808555</v>
      </c>
      <c r="L24" s="356"/>
      <c r="M24" s="356"/>
      <c r="N24" s="356"/>
      <c r="O24" s="356"/>
      <c r="X24" s="356"/>
      <c r="Y24" s="356"/>
      <c r="Z24" s="356"/>
    </row>
    <row r="25" spans="1:26" s="399" customFormat="1" ht="15">
      <c r="A25" s="394"/>
      <c r="B25" s="395" t="s">
        <v>35</v>
      </c>
      <c r="C25" s="616" t="s">
        <v>319</v>
      </c>
      <c r="D25" s="607" t="s">
        <v>568</v>
      </c>
      <c r="E25" s="598">
        <f>E26+E27</f>
        <v>6292776</v>
      </c>
      <c r="F25" s="396">
        <f>F26+F27</f>
        <v>9278543</v>
      </c>
      <c r="G25" s="397">
        <f t="shared" si="0"/>
        <v>15571319</v>
      </c>
      <c r="H25" s="396">
        <f>H26+H27</f>
        <v>4396723</v>
      </c>
      <c r="I25" s="396">
        <f>I26+I27</f>
        <v>6638495</v>
      </c>
      <c r="J25" s="398">
        <f t="shared" si="1"/>
        <v>11035218</v>
      </c>
      <c r="L25" s="356"/>
      <c r="M25" s="356"/>
      <c r="N25" s="356"/>
      <c r="O25" s="356"/>
      <c r="X25" s="356"/>
      <c r="Y25" s="356"/>
      <c r="Z25" s="356"/>
    </row>
    <row r="26" spans="1:26" s="399" customFormat="1" ht="15">
      <c r="A26" s="394"/>
      <c r="B26" s="418" t="s">
        <v>317</v>
      </c>
      <c r="C26" s="602" t="s">
        <v>320</v>
      </c>
      <c r="D26" s="604"/>
      <c r="E26" s="599">
        <v>6074614</v>
      </c>
      <c r="F26" s="405">
        <v>7995340</v>
      </c>
      <c r="G26" s="406">
        <f t="shared" si="0"/>
        <v>14069954</v>
      </c>
      <c r="H26" s="405">
        <v>4201002</v>
      </c>
      <c r="I26" s="405">
        <v>5576712</v>
      </c>
      <c r="J26" s="407">
        <f t="shared" si="1"/>
        <v>9777714</v>
      </c>
      <c r="L26" s="356"/>
      <c r="M26" s="356"/>
      <c r="N26" s="356"/>
      <c r="O26" s="356"/>
      <c r="X26" s="356"/>
      <c r="Y26" s="356"/>
      <c r="Z26" s="356"/>
    </row>
    <row r="27" spans="1:26" s="399" customFormat="1" ht="15">
      <c r="A27" s="394"/>
      <c r="B27" s="418" t="s">
        <v>318</v>
      </c>
      <c r="C27" s="617" t="s">
        <v>321</v>
      </c>
      <c r="D27" s="604"/>
      <c r="E27" s="599">
        <v>218162</v>
      </c>
      <c r="F27" s="405">
        <v>1283203</v>
      </c>
      <c r="G27" s="406">
        <f t="shared" si="0"/>
        <v>1501365</v>
      </c>
      <c r="H27" s="405">
        <v>195721</v>
      </c>
      <c r="I27" s="405">
        <v>1061783</v>
      </c>
      <c r="J27" s="407">
        <f t="shared" si="1"/>
        <v>1257504</v>
      </c>
      <c r="L27" s="356"/>
      <c r="M27" s="356"/>
      <c r="N27" s="356"/>
      <c r="O27" s="356"/>
      <c r="X27" s="356"/>
      <c r="Y27" s="356"/>
      <c r="Z27" s="356"/>
    </row>
    <row r="28" spans="1:26" s="413" customFormat="1" ht="15">
      <c r="A28" s="408"/>
      <c r="B28" s="409" t="s">
        <v>15</v>
      </c>
      <c r="C28" s="603" t="s">
        <v>440</v>
      </c>
      <c r="D28" s="609"/>
      <c r="E28" s="598">
        <f>E29+E30+E31+E32-E35</f>
        <v>807413447</v>
      </c>
      <c r="F28" s="396">
        <f>F29+F30+F31+F32-F35</f>
        <v>462661437</v>
      </c>
      <c r="G28" s="411">
        <f t="shared" si="0"/>
        <v>1270074884</v>
      </c>
      <c r="H28" s="396">
        <f>H29+H30+H31+H32-H35</f>
        <v>545071650</v>
      </c>
      <c r="I28" s="396">
        <f>I29+I30+I31+I32-I35</f>
        <v>313974340</v>
      </c>
      <c r="J28" s="398">
        <f>J29+J30+J31+J32-J35</f>
        <v>859045990</v>
      </c>
      <c r="L28" s="356"/>
      <c r="M28" s="356"/>
      <c r="N28" s="356"/>
      <c r="O28" s="356"/>
      <c r="X28" s="356"/>
      <c r="Y28" s="356"/>
      <c r="Z28" s="356"/>
    </row>
    <row r="29" spans="1:26" ht="15">
      <c r="A29" s="378"/>
      <c r="B29" s="409" t="s">
        <v>36</v>
      </c>
      <c r="C29" s="603" t="s">
        <v>323</v>
      </c>
      <c r="D29" s="607" t="s">
        <v>551</v>
      </c>
      <c r="E29" s="598">
        <v>690649454</v>
      </c>
      <c r="F29" s="396">
        <v>399027638</v>
      </c>
      <c r="G29" s="411">
        <f t="shared" si="0"/>
        <v>1089677092</v>
      </c>
      <c r="H29" s="396">
        <v>488158178</v>
      </c>
      <c r="I29" s="396">
        <v>272946066</v>
      </c>
      <c r="J29" s="412">
        <f aca="true" t="shared" si="2" ref="J29:J56">+H29+I29</f>
        <v>761104244</v>
      </c>
      <c r="L29" s="356"/>
      <c r="M29" s="356"/>
      <c r="N29" s="356"/>
      <c r="O29" s="356"/>
      <c r="X29" s="356"/>
      <c r="Y29" s="356"/>
      <c r="Z29" s="356"/>
    </row>
    <row r="30" spans="1:26" s="413" customFormat="1" ht="15">
      <c r="A30" s="408"/>
      <c r="B30" s="409" t="s">
        <v>37</v>
      </c>
      <c r="C30" s="603" t="s">
        <v>325</v>
      </c>
      <c r="D30" s="607" t="s">
        <v>552</v>
      </c>
      <c r="E30" s="598">
        <v>10168522</v>
      </c>
      <c r="F30" s="396">
        <v>18814387</v>
      </c>
      <c r="G30" s="411">
        <f t="shared" si="0"/>
        <v>28982909</v>
      </c>
      <c r="H30" s="396">
        <v>5368497</v>
      </c>
      <c r="I30" s="396">
        <v>13563796</v>
      </c>
      <c r="J30" s="412">
        <f t="shared" si="2"/>
        <v>18932293</v>
      </c>
      <c r="L30" s="356"/>
      <c r="M30" s="356"/>
      <c r="N30" s="356"/>
      <c r="O30" s="356"/>
      <c r="X30" s="356"/>
      <c r="Y30" s="356"/>
      <c r="Z30" s="356"/>
    </row>
    <row r="31" spans="1:26" s="413" customFormat="1" ht="15">
      <c r="A31" s="408"/>
      <c r="B31" s="409" t="s">
        <v>38</v>
      </c>
      <c r="C31" s="603" t="s">
        <v>326</v>
      </c>
      <c r="D31" s="607" t="s">
        <v>239</v>
      </c>
      <c r="E31" s="598">
        <v>9261969</v>
      </c>
      <c r="F31" s="396">
        <v>1345465</v>
      </c>
      <c r="G31" s="411">
        <f t="shared" si="0"/>
        <v>10607434</v>
      </c>
      <c r="H31" s="396">
        <v>8499216</v>
      </c>
      <c r="I31" s="396">
        <v>1043186</v>
      </c>
      <c r="J31" s="412">
        <f t="shared" si="2"/>
        <v>9542402</v>
      </c>
      <c r="L31" s="356"/>
      <c r="M31" s="356"/>
      <c r="N31" s="356"/>
      <c r="O31" s="356"/>
      <c r="X31" s="356"/>
      <c r="Y31" s="356"/>
      <c r="Z31" s="356"/>
    </row>
    <row r="32" spans="1:26" s="413" customFormat="1" ht="15">
      <c r="A32" s="408"/>
      <c r="B32" s="409" t="s">
        <v>57</v>
      </c>
      <c r="C32" s="603" t="s">
        <v>525</v>
      </c>
      <c r="D32" s="607" t="s">
        <v>240</v>
      </c>
      <c r="E32" s="598">
        <f>E33+E34</f>
        <v>118480514</v>
      </c>
      <c r="F32" s="396">
        <f>F33+F34</f>
        <v>71283383</v>
      </c>
      <c r="G32" s="411">
        <f t="shared" si="0"/>
        <v>189763897</v>
      </c>
      <c r="H32" s="396">
        <f>H33+H34</f>
        <v>62454628</v>
      </c>
      <c r="I32" s="396">
        <f>I33+I34</f>
        <v>47565228</v>
      </c>
      <c r="J32" s="412">
        <f t="shared" si="2"/>
        <v>110019856</v>
      </c>
      <c r="L32" s="356"/>
      <c r="M32" s="356"/>
      <c r="N32" s="356"/>
      <c r="O32" s="356"/>
      <c r="X32" s="356"/>
      <c r="Y32" s="356"/>
      <c r="Z32" s="356"/>
    </row>
    <row r="33" spans="1:26" s="399" customFormat="1" ht="15">
      <c r="A33" s="394"/>
      <c r="B33" s="403" t="s">
        <v>526</v>
      </c>
      <c r="C33" s="602" t="s">
        <v>81</v>
      </c>
      <c r="D33" s="610"/>
      <c r="E33" s="599">
        <v>115011617</v>
      </c>
      <c r="F33" s="405">
        <v>60975713</v>
      </c>
      <c r="G33" s="406">
        <f t="shared" si="0"/>
        <v>175987330</v>
      </c>
      <c r="H33" s="405">
        <v>62420560</v>
      </c>
      <c r="I33" s="405">
        <v>42843973</v>
      </c>
      <c r="J33" s="407">
        <f t="shared" si="2"/>
        <v>105264533</v>
      </c>
      <c r="L33" s="356"/>
      <c r="M33" s="356"/>
      <c r="N33" s="356"/>
      <c r="O33" s="356"/>
      <c r="X33" s="356"/>
      <c r="Y33" s="356"/>
      <c r="Z33" s="356"/>
    </row>
    <row r="34" spans="1:26" s="399" customFormat="1" ht="15">
      <c r="A34" s="394"/>
      <c r="B34" s="403" t="s">
        <v>527</v>
      </c>
      <c r="C34" s="602" t="s">
        <v>313</v>
      </c>
      <c r="D34" s="610"/>
      <c r="E34" s="599">
        <v>3468897</v>
      </c>
      <c r="F34" s="405">
        <v>10307670</v>
      </c>
      <c r="G34" s="406">
        <f t="shared" si="0"/>
        <v>13776567</v>
      </c>
      <c r="H34" s="405">
        <v>34068</v>
      </c>
      <c r="I34" s="405">
        <v>4721255</v>
      </c>
      <c r="J34" s="407">
        <f t="shared" si="2"/>
        <v>4755323</v>
      </c>
      <c r="L34" s="356"/>
      <c r="M34" s="356"/>
      <c r="N34" s="356"/>
      <c r="O34" s="356"/>
      <c r="X34" s="356"/>
      <c r="Y34" s="356"/>
      <c r="Z34" s="356"/>
    </row>
    <row r="35" spans="1:26" s="413" customFormat="1" ht="15">
      <c r="A35" s="408"/>
      <c r="B35" s="420" t="s">
        <v>58</v>
      </c>
      <c r="C35" s="618" t="s">
        <v>322</v>
      </c>
      <c r="D35" s="605"/>
      <c r="E35" s="598">
        <v>21147012</v>
      </c>
      <c r="F35" s="396">
        <v>27809436</v>
      </c>
      <c r="G35" s="411">
        <f t="shared" si="0"/>
        <v>48956448</v>
      </c>
      <c r="H35" s="396">
        <v>19408869</v>
      </c>
      <c r="I35" s="396">
        <v>21143936</v>
      </c>
      <c r="J35" s="412">
        <f t="shared" si="2"/>
        <v>40552805</v>
      </c>
      <c r="L35" s="356"/>
      <c r="M35" s="356"/>
      <c r="N35" s="356"/>
      <c r="O35" s="356"/>
      <c r="X35" s="356"/>
      <c r="Y35" s="356"/>
      <c r="Z35" s="356"/>
    </row>
    <row r="36" spans="1:26" s="399" customFormat="1" ht="30.75">
      <c r="A36" s="394"/>
      <c r="B36" s="423" t="s">
        <v>14</v>
      </c>
      <c r="C36" s="619" t="s">
        <v>327</v>
      </c>
      <c r="D36" s="605" t="s">
        <v>241</v>
      </c>
      <c r="E36" s="598">
        <f>E37+E38</f>
        <v>2117560</v>
      </c>
      <c r="F36" s="396">
        <f>F37+F38</f>
        <v>24771</v>
      </c>
      <c r="G36" s="2">
        <f t="shared" si="0"/>
        <v>2142331</v>
      </c>
      <c r="H36" s="396">
        <f>H37+H38</f>
        <v>778290</v>
      </c>
      <c r="I36" s="396">
        <f>I37+I38</f>
        <v>2128</v>
      </c>
      <c r="J36" s="1">
        <f t="shared" si="2"/>
        <v>780418</v>
      </c>
      <c r="L36" s="356"/>
      <c r="M36" s="356"/>
      <c r="N36" s="356"/>
      <c r="O36" s="356"/>
      <c r="X36" s="356"/>
      <c r="Y36" s="356"/>
      <c r="Z36" s="356"/>
    </row>
    <row r="37" spans="1:26" s="399" customFormat="1" ht="15">
      <c r="A37" s="394"/>
      <c r="B37" s="424" t="s">
        <v>39</v>
      </c>
      <c r="C37" s="414" t="s">
        <v>250</v>
      </c>
      <c r="D37" s="604"/>
      <c r="E37" s="599">
        <v>2117560</v>
      </c>
      <c r="F37" s="405">
        <v>24771</v>
      </c>
      <c r="G37" s="406">
        <f t="shared" si="0"/>
        <v>2142331</v>
      </c>
      <c r="H37" s="405">
        <v>778290</v>
      </c>
      <c r="I37" s="405">
        <v>2128</v>
      </c>
      <c r="J37" s="407">
        <f t="shared" si="2"/>
        <v>780418</v>
      </c>
      <c r="L37" s="356"/>
      <c r="M37" s="356"/>
      <c r="N37" s="356"/>
      <c r="O37" s="356"/>
      <c r="X37" s="356"/>
      <c r="Y37" s="356"/>
      <c r="Z37" s="356"/>
    </row>
    <row r="38" spans="1:26" s="399" customFormat="1" ht="15">
      <c r="A38" s="394"/>
      <c r="B38" s="424" t="s">
        <v>42</v>
      </c>
      <c r="C38" s="414" t="s">
        <v>251</v>
      </c>
      <c r="D38" s="604"/>
      <c r="E38" s="599">
        <v>0</v>
      </c>
      <c r="F38" s="405">
        <v>0</v>
      </c>
      <c r="G38" s="406">
        <f t="shared" si="0"/>
        <v>0</v>
      </c>
      <c r="H38" s="405">
        <v>0</v>
      </c>
      <c r="I38" s="405">
        <v>0</v>
      </c>
      <c r="J38" s="407">
        <f t="shared" si="2"/>
        <v>0</v>
      </c>
      <c r="L38" s="356"/>
      <c r="M38" s="356"/>
      <c r="N38" s="356"/>
      <c r="O38" s="356"/>
      <c r="X38" s="356"/>
      <c r="Y38" s="356"/>
      <c r="Z38" s="356"/>
    </row>
    <row r="39" spans="1:26" s="413" customFormat="1" ht="15">
      <c r="A39" s="408"/>
      <c r="B39" s="420" t="s">
        <v>13</v>
      </c>
      <c r="C39" s="421" t="s">
        <v>328</v>
      </c>
      <c r="D39" s="611"/>
      <c r="E39" s="598">
        <f>E40+E43+E46</f>
        <v>4219257</v>
      </c>
      <c r="F39" s="396">
        <f>F40+F43+F46</f>
        <v>136564</v>
      </c>
      <c r="G39" s="411">
        <f t="shared" si="0"/>
        <v>4355821</v>
      </c>
      <c r="H39" s="396">
        <f>H40+H43+H46</f>
        <v>2196176</v>
      </c>
      <c r="I39" s="396">
        <f>I40+I43+I46</f>
        <v>84786</v>
      </c>
      <c r="J39" s="412">
        <f t="shared" si="2"/>
        <v>2280962</v>
      </c>
      <c r="L39" s="356"/>
      <c r="M39" s="356"/>
      <c r="N39" s="356"/>
      <c r="O39" s="356"/>
      <c r="X39" s="356"/>
      <c r="Y39" s="356"/>
      <c r="Z39" s="356"/>
    </row>
    <row r="40" spans="1:26" s="413" customFormat="1" ht="15">
      <c r="A40" s="408"/>
      <c r="B40" s="420" t="s">
        <v>46</v>
      </c>
      <c r="C40" s="421" t="s">
        <v>329</v>
      </c>
      <c r="D40" s="612" t="s">
        <v>399</v>
      </c>
      <c r="E40" s="598">
        <f>E41+E42</f>
        <v>123693</v>
      </c>
      <c r="F40" s="396">
        <f>F41+F42</f>
        <v>23</v>
      </c>
      <c r="G40" s="411">
        <f t="shared" si="0"/>
        <v>123716</v>
      </c>
      <c r="H40" s="396">
        <f>H41+H42</f>
        <v>111641</v>
      </c>
      <c r="I40" s="396">
        <f>I41+I42</f>
        <v>16</v>
      </c>
      <c r="J40" s="412">
        <f t="shared" si="2"/>
        <v>111657</v>
      </c>
      <c r="L40" s="356"/>
      <c r="M40" s="356"/>
      <c r="N40" s="356"/>
      <c r="O40" s="356"/>
      <c r="X40" s="356"/>
      <c r="Y40" s="356"/>
      <c r="Z40" s="356"/>
    </row>
    <row r="41" spans="1:26" s="417" customFormat="1" ht="15">
      <c r="A41" s="415"/>
      <c r="B41" s="404" t="s">
        <v>59</v>
      </c>
      <c r="C41" s="414" t="s">
        <v>330</v>
      </c>
      <c r="D41" s="608"/>
      <c r="E41" s="599">
        <v>0</v>
      </c>
      <c r="F41" s="405">
        <v>0</v>
      </c>
      <c r="G41" s="406">
        <f t="shared" si="0"/>
        <v>0</v>
      </c>
      <c r="H41" s="405">
        <v>0</v>
      </c>
      <c r="I41" s="405">
        <v>0</v>
      </c>
      <c r="J41" s="407">
        <f t="shared" si="2"/>
        <v>0</v>
      </c>
      <c r="L41" s="356"/>
      <c r="M41" s="356"/>
      <c r="N41" s="356"/>
      <c r="O41" s="356"/>
      <c r="X41" s="356"/>
      <c r="Y41" s="356"/>
      <c r="Z41" s="356"/>
    </row>
    <row r="42" spans="1:26" ht="15">
      <c r="A42" s="378"/>
      <c r="B42" s="418" t="s">
        <v>60</v>
      </c>
      <c r="C42" s="379" t="s">
        <v>160</v>
      </c>
      <c r="D42" s="387"/>
      <c r="E42" s="599">
        <v>123693</v>
      </c>
      <c r="F42" s="405">
        <v>23</v>
      </c>
      <c r="G42" s="406">
        <f t="shared" si="0"/>
        <v>123716</v>
      </c>
      <c r="H42" s="405">
        <v>111641</v>
      </c>
      <c r="I42" s="405">
        <v>16</v>
      </c>
      <c r="J42" s="407">
        <f t="shared" si="2"/>
        <v>111657</v>
      </c>
      <c r="L42" s="356"/>
      <c r="M42" s="356"/>
      <c r="N42" s="356"/>
      <c r="O42" s="356"/>
      <c r="X42" s="356"/>
      <c r="Y42" s="356"/>
      <c r="Z42" s="356"/>
    </row>
    <row r="43" spans="1:26" s="413" customFormat="1" ht="15">
      <c r="A43" s="408"/>
      <c r="B43" s="409" t="s">
        <v>47</v>
      </c>
      <c r="C43" s="410" t="s">
        <v>331</v>
      </c>
      <c r="D43" s="607" t="s">
        <v>242</v>
      </c>
      <c r="E43" s="598">
        <f>E44+E45</f>
        <v>4095564</v>
      </c>
      <c r="F43" s="396">
        <f>F44+F45</f>
        <v>136541</v>
      </c>
      <c r="G43" s="411">
        <f t="shared" si="0"/>
        <v>4232105</v>
      </c>
      <c r="H43" s="396">
        <f>H44+H45</f>
        <v>2084535</v>
      </c>
      <c r="I43" s="396">
        <f>I44+I45</f>
        <v>84770</v>
      </c>
      <c r="J43" s="412">
        <f t="shared" si="2"/>
        <v>2169305</v>
      </c>
      <c r="L43" s="356"/>
      <c r="M43" s="356"/>
      <c r="N43" s="356"/>
      <c r="O43" s="356"/>
      <c r="X43" s="356"/>
      <c r="Y43" s="356"/>
      <c r="Z43" s="356"/>
    </row>
    <row r="44" spans="1:26" ht="15">
      <c r="A44" s="378"/>
      <c r="B44" s="418" t="s">
        <v>48</v>
      </c>
      <c r="C44" s="379" t="s">
        <v>164</v>
      </c>
      <c r="D44" s="387"/>
      <c r="E44" s="599">
        <v>0</v>
      </c>
      <c r="F44" s="405">
        <v>0</v>
      </c>
      <c r="G44" s="406">
        <f t="shared" si="0"/>
        <v>0</v>
      </c>
      <c r="H44" s="545">
        <v>0</v>
      </c>
      <c r="I44" s="545">
        <v>0</v>
      </c>
      <c r="J44" s="407">
        <f t="shared" si="2"/>
        <v>0</v>
      </c>
      <c r="L44" s="356"/>
      <c r="M44" s="356"/>
      <c r="N44" s="356"/>
      <c r="O44" s="356"/>
      <c r="X44" s="356"/>
      <c r="Y44" s="356"/>
      <c r="Z44" s="356"/>
    </row>
    <row r="45" spans="1:26" ht="15">
      <c r="A45" s="378"/>
      <c r="B45" s="418" t="s">
        <v>49</v>
      </c>
      <c r="C45" s="379" t="s">
        <v>165</v>
      </c>
      <c r="D45" s="387"/>
      <c r="E45" s="599">
        <v>4095564</v>
      </c>
      <c r="F45" s="405">
        <v>136541</v>
      </c>
      <c r="G45" s="406">
        <f t="shared" si="0"/>
        <v>4232105</v>
      </c>
      <c r="H45" s="545">
        <v>2084535</v>
      </c>
      <c r="I45" s="545">
        <v>84770</v>
      </c>
      <c r="J45" s="407">
        <f t="shared" si="2"/>
        <v>2169305</v>
      </c>
      <c r="L45" s="356"/>
      <c r="M45" s="356"/>
      <c r="N45" s="356"/>
      <c r="O45" s="356"/>
      <c r="X45" s="356"/>
      <c r="Y45" s="356"/>
      <c r="Z45" s="356"/>
    </row>
    <row r="46" spans="1:26" s="413" customFormat="1" ht="15">
      <c r="A46" s="408"/>
      <c r="B46" s="410" t="s">
        <v>68</v>
      </c>
      <c r="C46" s="421" t="s">
        <v>332</v>
      </c>
      <c r="D46" s="607" t="s">
        <v>414</v>
      </c>
      <c r="E46" s="598">
        <f>E47+E48</f>
        <v>0</v>
      </c>
      <c r="F46" s="396">
        <f>F47+F48</f>
        <v>0</v>
      </c>
      <c r="G46" s="411">
        <f t="shared" si="0"/>
        <v>0</v>
      </c>
      <c r="H46" s="396">
        <f>H47+H48</f>
        <v>0</v>
      </c>
      <c r="I46" s="396">
        <f>I47+I48</f>
        <v>0</v>
      </c>
      <c r="J46" s="412">
        <f t="shared" si="2"/>
        <v>0</v>
      </c>
      <c r="L46" s="356"/>
      <c r="M46" s="356"/>
      <c r="N46" s="356"/>
      <c r="O46" s="356"/>
      <c r="X46" s="356"/>
      <c r="Y46" s="356"/>
      <c r="Z46" s="356"/>
    </row>
    <row r="47" spans="1:26" s="399" customFormat="1" ht="15">
      <c r="A47" s="394"/>
      <c r="B47" s="403" t="s">
        <v>333</v>
      </c>
      <c r="C47" s="414" t="s">
        <v>330</v>
      </c>
      <c r="D47" s="604"/>
      <c r="E47" s="599">
        <v>0</v>
      </c>
      <c r="F47" s="405">
        <v>0</v>
      </c>
      <c r="G47" s="406">
        <f t="shared" si="0"/>
        <v>0</v>
      </c>
      <c r="H47" s="405">
        <v>0</v>
      </c>
      <c r="I47" s="405">
        <v>0</v>
      </c>
      <c r="J47" s="407">
        <f t="shared" si="2"/>
        <v>0</v>
      </c>
      <c r="L47" s="356"/>
      <c r="M47" s="356"/>
      <c r="N47" s="356"/>
      <c r="O47" s="356"/>
      <c r="X47" s="356"/>
      <c r="Y47" s="356"/>
      <c r="Z47" s="356"/>
    </row>
    <row r="48" spans="1:26" s="399" customFormat="1" ht="15">
      <c r="A48" s="394"/>
      <c r="B48" s="403" t="s">
        <v>334</v>
      </c>
      <c r="C48" s="414" t="s">
        <v>160</v>
      </c>
      <c r="D48" s="604"/>
      <c r="E48" s="599">
        <v>0</v>
      </c>
      <c r="F48" s="405">
        <v>0</v>
      </c>
      <c r="G48" s="406">
        <f t="shared" si="0"/>
        <v>0</v>
      </c>
      <c r="H48" s="405">
        <v>0</v>
      </c>
      <c r="I48" s="405">
        <v>0</v>
      </c>
      <c r="J48" s="407">
        <f t="shared" si="2"/>
        <v>0</v>
      </c>
      <c r="L48" s="356"/>
      <c r="M48" s="356"/>
      <c r="N48" s="356"/>
      <c r="O48" s="356"/>
      <c r="X48" s="356"/>
      <c r="Y48" s="356"/>
      <c r="Z48" s="356"/>
    </row>
    <row r="49" spans="1:26" s="413" customFormat="1" ht="15">
      <c r="A49" s="408"/>
      <c r="B49" s="409" t="s">
        <v>12</v>
      </c>
      <c r="C49" s="421" t="s">
        <v>90</v>
      </c>
      <c r="D49" s="607" t="s">
        <v>553</v>
      </c>
      <c r="E49" s="598">
        <v>16077305</v>
      </c>
      <c r="F49" s="396">
        <v>1452589</v>
      </c>
      <c r="G49" s="411">
        <f t="shared" si="0"/>
        <v>17529894</v>
      </c>
      <c r="H49" s="396">
        <v>10868068</v>
      </c>
      <c r="I49" s="396">
        <v>919939</v>
      </c>
      <c r="J49" s="412">
        <f t="shared" si="2"/>
        <v>11788007</v>
      </c>
      <c r="L49" s="356"/>
      <c r="M49" s="356"/>
      <c r="N49" s="356"/>
      <c r="O49" s="356"/>
      <c r="X49" s="356"/>
      <c r="Y49" s="356"/>
      <c r="Z49" s="356"/>
    </row>
    <row r="50" spans="1:26" s="399" customFormat="1" ht="15">
      <c r="A50" s="394"/>
      <c r="B50" s="401" t="s">
        <v>17</v>
      </c>
      <c r="C50" s="401" t="s">
        <v>91</v>
      </c>
      <c r="D50" s="607" t="s">
        <v>243</v>
      </c>
      <c r="E50" s="598">
        <f>E51+E52</f>
        <v>1386805</v>
      </c>
      <c r="F50" s="396">
        <f>F51+F52</f>
        <v>332178</v>
      </c>
      <c r="G50" s="397">
        <f t="shared" si="0"/>
        <v>1718983</v>
      </c>
      <c r="H50" s="396">
        <f>H51+H52</f>
        <v>1108330</v>
      </c>
      <c r="I50" s="396">
        <f>I51+I52</f>
        <v>154692</v>
      </c>
      <c r="J50" s="398">
        <f t="shared" si="2"/>
        <v>1263022</v>
      </c>
      <c r="L50" s="356"/>
      <c r="M50" s="356"/>
      <c r="N50" s="356"/>
      <c r="O50" s="356"/>
      <c r="X50" s="356"/>
      <c r="Y50" s="356"/>
      <c r="Z50" s="356"/>
    </row>
    <row r="51" spans="1:26" s="399" customFormat="1" ht="15">
      <c r="A51" s="394"/>
      <c r="B51" s="404" t="s">
        <v>61</v>
      </c>
      <c r="C51" s="414" t="s">
        <v>11</v>
      </c>
      <c r="D51" s="610"/>
      <c r="E51" s="599">
        <v>6388</v>
      </c>
      <c r="F51" s="405">
        <v>0</v>
      </c>
      <c r="G51" s="406">
        <f t="shared" si="0"/>
        <v>6388</v>
      </c>
      <c r="H51" s="405">
        <v>6388</v>
      </c>
      <c r="I51" s="405">
        <v>0</v>
      </c>
      <c r="J51" s="407">
        <f t="shared" si="2"/>
        <v>6388</v>
      </c>
      <c r="L51" s="356"/>
      <c r="M51" s="356"/>
      <c r="N51" s="356"/>
      <c r="O51" s="356"/>
      <c r="X51" s="356"/>
      <c r="Y51" s="356"/>
      <c r="Z51" s="356"/>
    </row>
    <row r="52" spans="1:26" ht="15">
      <c r="A52" s="378"/>
      <c r="B52" s="418" t="s">
        <v>62</v>
      </c>
      <c r="C52" s="419" t="s">
        <v>1</v>
      </c>
      <c r="D52" s="387"/>
      <c r="E52" s="599">
        <v>1380417</v>
      </c>
      <c r="F52" s="405">
        <v>332178</v>
      </c>
      <c r="G52" s="406">
        <f t="shared" si="0"/>
        <v>1712595</v>
      </c>
      <c r="H52" s="405">
        <v>1101942</v>
      </c>
      <c r="I52" s="405">
        <v>154692</v>
      </c>
      <c r="J52" s="407">
        <f t="shared" si="2"/>
        <v>1256634</v>
      </c>
      <c r="L52" s="356"/>
      <c r="M52" s="356"/>
      <c r="N52" s="356"/>
      <c r="O52" s="356"/>
      <c r="X52" s="356"/>
      <c r="Y52" s="356"/>
      <c r="Z52" s="356"/>
    </row>
    <row r="53" spans="1:26" ht="15">
      <c r="A53" s="378"/>
      <c r="B53" s="409" t="s">
        <v>16</v>
      </c>
      <c r="C53" s="421" t="s">
        <v>249</v>
      </c>
      <c r="D53" s="607" t="s">
        <v>244</v>
      </c>
      <c r="E53" s="598">
        <v>1405843</v>
      </c>
      <c r="F53" s="396">
        <v>0</v>
      </c>
      <c r="G53" s="411">
        <f t="shared" si="0"/>
        <v>1405843</v>
      </c>
      <c r="H53" s="396">
        <v>926800</v>
      </c>
      <c r="I53" s="396">
        <v>0</v>
      </c>
      <c r="J53" s="412">
        <f t="shared" si="2"/>
        <v>926800</v>
      </c>
      <c r="L53" s="356"/>
      <c r="M53" s="356"/>
      <c r="N53" s="356"/>
      <c r="O53" s="356"/>
      <c r="X53" s="356"/>
      <c r="Y53" s="356"/>
      <c r="Z53" s="356"/>
    </row>
    <row r="54" spans="1:26" s="399" customFormat="1" ht="15">
      <c r="A54" s="394"/>
      <c r="B54" s="401" t="s">
        <v>18</v>
      </c>
      <c r="C54" s="401" t="s">
        <v>335</v>
      </c>
      <c r="D54" s="610"/>
      <c r="E54" s="598">
        <v>0</v>
      </c>
      <c r="F54" s="396">
        <v>43688</v>
      </c>
      <c r="G54" s="397">
        <f t="shared" si="0"/>
        <v>43688</v>
      </c>
      <c r="H54" s="396">
        <v>0</v>
      </c>
      <c r="I54" s="396">
        <v>9604</v>
      </c>
      <c r="J54" s="398">
        <f t="shared" si="2"/>
        <v>9604</v>
      </c>
      <c r="L54" s="356"/>
      <c r="M54" s="356"/>
      <c r="N54" s="356"/>
      <c r="O54" s="356"/>
      <c r="X54" s="356"/>
      <c r="Y54" s="356"/>
      <c r="Z54" s="356"/>
    </row>
    <row r="55" spans="1:26" ht="15">
      <c r="A55" s="378"/>
      <c r="B55" s="401" t="s">
        <v>19</v>
      </c>
      <c r="C55" s="401" t="s">
        <v>336</v>
      </c>
      <c r="D55" s="607" t="s">
        <v>278</v>
      </c>
      <c r="E55" s="598">
        <v>15198897</v>
      </c>
      <c r="F55" s="396">
        <v>150532</v>
      </c>
      <c r="G55" s="397">
        <f t="shared" si="0"/>
        <v>15349429</v>
      </c>
      <c r="H55" s="396">
        <v>6952355</v>
      </c>
      <c r="I55" s="396">
        <v>153036</v>
      </c>
      <c r="J55" s="398">
        <f t="shared" si="2"/>
        <v>7105391</v>
      </c>
      <c r="L55" s="356"/>
      <c r="M55" s="356"/>
      <c r="N55" s="356"/>
      <c r="O55" s="356"/>
      <c r="X55" s="356"/>
      <c r="Y55" s="356"/>
      <c r="Z55" s="356"/>
    </row>
    <row r="56" spans="1:26" ht="15">
      <c r="A56" s="378"/>
      <c r="B56" s="425" t="s">
        <v>20</v>
      </c>
      <c r="C56" s="421" t="s">
        <v>441</v>
      </c>
      <c r="D56" s="607" t="s">
        <v>247</v>
      </c>
      <c r="E56" s="598">
        <v>64082593</v>
      </c>
      <c r="F56" s="396">
        <v>6107630</v>
      </c>
      <c r="G56" s="411">
        <f t="shared" si="0"/>
        <v>70190223</v>
      </c>
      <c r="H56" s="396">
        <v>38675419</v>
      </c>
      <c r="I56" s="396">
        <v>4468052</v>
      </c>
      <c r="J56" s="412">
        <f t="shared" si="2"/>
        <v>43143471</v>
      </c>
      <c r="L56" s="356"/>
      <c r="M56" s="356"/>
      <c r="N56" s="356"/>
      <c r="O56" s="356"/>
      <c r="X56" s="356"/>
      <c r="Y56" s="356"/>
      <c r="Z56" s="356"/>
    </row>
    <row r="57" spans="1:26" ht="15">
      <c r="A57" s="378"/>
      <c r="B57" s="395"/>
      <c r="C57" s="410"/>
      <c r="D57" s="604"/>
      <c r="E57" s="600"/>
      <c r="F57" s="426"/>
      <c r="G57" s="427"/>
      <c r="H57" s="380"/>
      <c r="I57" s="426"/>
      <c r="J57" s="428"/>
      <c r="L57" s="356"/>
      <c r="M57" s="356"/>
      <c r="N57" s="356"/>
      <c r="O57" s="356"/>
      <c r="X57" s="356"/>
      <c r="Y57" s="356"/>
      <c r="Z57" s="356"/>
    </row>
    <row r="58" spans="1:26" ht="15.75" customHeight="1">
      <c r="A58" s="392"/>
      <c r="B58" s="393"/>
      <c r="C58" s="429" t="s">
        <v>418</v>
      </c>
      <c r="D58" s="613"/>
      <c r="E58" s="601">
        <f>+E11+E28+E36+E39+E49+E50+E53+E54+E55+E56</f>
        <v>1152048934</v>
      </c>
      <c r="F58" s="430">
        <f>+F11+F28+F36+F39+F49+F50+F53+F54+F55+F56</f>
        <v>824278059</v>
      </c>
      <c r="G58" s="431">
        <f>+E58+F58</f>
        <v>1976326993</v>
      </c>
      <c r="H58" s="430">
        <f>+H11+H28+H36+H39+H49+H50+H53+H54+H55+H56</f>
        <v>723172072</v>
      </c>
      <c r="I58" s="430">
        <f>+I11+I28+I36+I39+I49+I50+I53+I54+I55+I56</f>
        <v>580406411</v>
      </c>
      <c r="J58" s="432">
        <f>+H58+I58</f>
        <v>1303578483</v>
      </c>
      <c r="L58" s="356"/>
      <c r="M58" s="356"/>
      <c r="N58" s="356"/>
      <c r="O58" s="356"/>
      <c r="X58" s="356"/>
      <c r="Y58" s="356"/>
      <c r="Z58" s="356"/>
    </row>
    <row r="59" spans="1:9" ht="15">
      <c r="A59" s="379"/>
      <c r="B59" s="379"/>
      <c r="C59" s="419"/>
      <c r="D59" s="419"/>
      <c r="E59" s="379"/>
      <c r="F59" s="433"/>
      <c r="H59" s="379"/>
      <c r="I59" s="433"/>
    </row>
    <row r="60" spans="1:4" ht="18">
      <c r="A60" s="379"/>
      <c r="B60" s="373" t="s">
        <v>246</v>
      </c>
      <c r="C60" s="434"/>
      <c r="D60" s="419"/>
    </row>
    <row r="61" spans="1:10" ht="15">
      <c r="A61" s="379"/>
      <c r="B61" s="436"/>
      <c r="E61" s="437"/>
      <c r="F61" s="437"/>
      <c r="G61" s="438"/>
      <c r="H61" s="437"/>
      <c r="I61" s="437"/>
      <c r="J61" s="438"/>
    </row>
    <row r="62" spans="1:10" ht="15">
      <c r="A62" s="439"/>
      <c r="B62" s="439"/>
      <c r="C62" s="439"/>
      <c r="D62" s="439"/>
      <c r="E62" s="433"/>
      <c r="F62" s="433"/>
      <c r="H62" s="440"/>
      <c r="I62" s="440"/>
      <c r="J62" s="440"/>
    </row>
    <row r="63" spans="1:10" ht="12.75">
      <c r="A63" s="439"/>
      <c r="B63" s="439"/>
      <c r="C63" s="439"/>
      <c r="D63" s="439"/>
      <c r="E63" s="439"/>
      <c r="G63" s="441"/>
      <c r="H63" s="439"/>
      <c r="J63" s="441"/>
    </row>
    <row r="64" spans="1:10" ht="12.75">
      <c r="A64" s="439"/>
      <c r="B64" s="439"/>
      <c r="C64" s="439"/>
      <c r="D64" s="439"/>
      <c r="E64" s="439"/>
      <c r="G64" s="442"/>
      <c r="H64" s="439"/>
      <c r="J64" s="442"/>
    </row>
    <row r="65" spans="1:8" ht="12.75">
      <c r="A65" s="439"/>
      <c r="B65" s="439"/>
      <c r="C65" s="439"/>
      <c r="D65" s="439"/>
      <c r="E65" s="439"/>
      <c r="H65" s="439"/>
    </row>
    <row r="66" spans="1:8" ht="12.75">
      <c r="A66" s="439"/>
      <c r="B66" s="439"/>
      <c r="C66" s="439"/>
      <c r="D66" s="439"/>
      <c r="E66" s="439"/>
      <c r="H66" s="439"/>
    </row>
    <row r="67" spans="1:8" ht="12.75">
      <c r="A67" s="439"/>
      <c r="B67" s="439"/>
      <c r="C67" s="439"/>
      <c r="D67" s="439"/>
      <c r="E67" s="439"/>
      <c r="H67" s="439"/>
    </row>
    <row r="68" spans="1:8" ht="12.75">
      <c r="A68" s="439"/>
      <c r="B68" s="439"/>
      <c r="C68" s="439"/>
      <c r="D68" s="439"/>
      <c r="E68" s="439"/>
      <c r="H68" s="439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4</oddFooter>
    <firstFooter>&amp;L&amp;"Tahoma,Regular"&amp;10
&amp;8Sınıflandırma: &amp;"Tahoma,Bold"&amp;K3333FFDahili Kullanım&amp;"Microsoft Sans Serif,Regular"&amp;8&amp;K000000
 &amp;C&amp;"Times New Roman,Normal"&amp;16 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1">
      <selection activeCell="F15" sqref="F15"/>
    </sheetView>
  </sheetViews>
  <sheetFormatPr defaultColWidth="14.140625" defaultRowHeight="12.75"/>
  <cols>
    <col min="1" max="1" width="2.00390625" style="445" customWidth="1"/>
    <col min="2" max="2" width="7.7109375" style="445" customWidth="1"/>
    <col min="3" max="3" width="94.00390625" style="445" customWidth="1"/>
    <col min="4" max="4" width="8.7109375" style="493" customWidth="1"/>
    <col min="5" max="5" width="14.7109375" style="441" customWidth="1"/>
    <col min="6" max="6" width="14.7109375" style="435" customWidth="1"/>
    <col min="7" max="7" width="15.421875" style="377" bestFit="1" customWidth="1"/>
    <col min="8" max="8" width="14.421875" style="445" bestFit="1" customWidth="1"/>
    <col min="9" max="9" width="14.140625" style="445" customWidth="1"/>
    <col min="10" max="10" width="15.00390625" style="445" bestFit="1" customWidth="1"/>
    <col min="11" max="11" width="14.140625" style="445" customWidth="1"/>
    <col min="12" max="12" width="15.00390625" style="445" customWidth="1"/>
    <col min="13" max="13" width="14.140625" style="445" customWidth="1"/>
    <col min="14" max="14" width="15.00390625" style="445" bestFit="1" customWidth="1"/>
    <col min="15" max="16384" width="14.140625" style="445" customWidth="1"/>
  </cols>
  <sheetData>
    <row r="2" spans="1:10" ht="20.25">
      <c r="A2" s="357" t="s">
        <v>237</v>
      </c>
      <c r="B2" s="443"/>
      <c r="C2" s="443"/>
      <c r="D2" s="444"/>
      <c r="E2" s="358"/>
      <c r="F2" s="360"/>
      <c r="G2" s="358"/>
      <c r="H2" s="358"/>
      <c r="I2" s="358"/>
      <c r="J2" s="361"/>
    </row>
    <row r="3" spans="1:10" ht="21">
      <c r="A3" s="363" t="str">
        <f>a!A4</f>
        <v>30 Eylül 2023 Tarihi İtibarıyla Konsolide Bilanço (Finansal Durum Tablosu)</v>
      </c>
      <c r="B3" s="446"/>
      <c r="C3" s="446"/>
      <c r="D3" s="446"/>
      <c r="E3" s="365"/>
      <c r="F3" s="365"/>
      <c r="G3" s="365"/>
      <c r="H3" s="365"/>
      <c r="I3" s="365"/>
      <c r="J3" s="366"/>
    </row>
    <row r="4" spans="1:10" ht="18">
      <c r="A4" s="378"/>
      <c r="B4" s="379"/>
      <c r="C4" s="379"/>
      <c r="D4" s="447"/>
      <c r="E4" s="369"/>
      <c r="F4" s="370"/>
      <c r="G4" s="371"/>
      <c r="H4" s="371"/>
      <c r="I4" s="371"/>
      <c r="J4" s="372"/>
    </row>
    <row r="5" spans="1:10" ht="15.75" customHeight="1">
      <c r="A5" s="374"/>
      <c r="B5" s="375"/>
      <c r="C5" s="375"/>
      <c r="D5" s="448"/>
      <c r="E5" s="647" t="s">
        <v>283</v>
      </c>
      <c r="F5" s="643"/>
      <c r="G5" s="643"/>
      <c r="H5" s="643" t="s">
        <v>283</v>
      </c>
      <c r="I5" s="643"/>
      <c r="J5" s="644"/>
    </row>
    <row r="6" spans="1:10" ht="15">
      <c r="A6" s="378"/>
      <c r="B6" s="379"/>
      <c r="C6" s="379"/>
      <c r="D6" s="449"/>
      <c r="E6" s="648"/>
      <c r="F6" s="645"/>
      <c r="G6" s="645"/>
      <c r="H6" s="645"/>
      <c r="I6" s="645"/>
      <c r="J6" s="646"/>
    </row>
    <row r="7" spans="1:10" ht="15">
      <c r="A7" s="378"/>
      <c r="B7" s="379"/>
      <c r="C7" s="379"/>
      <c r="D7" s="449"/>
      <c r="E7" s="381"/>
      <c r="F7" s="382" t="s">
        <v>88</v>
      </c>
      <c r="G7" s="383"/>
      <c r="H7" s="384"/>
      <c r="I7" s="384" t="s">
        <v>528</v>
      </c>
      <c r="J7" s="385"/>
    </row>
    <row r="8" spans="1:10" ht="17.25">
      <c r="A8" s="378"/>
      <c r="B8" s="379"/>
      <c r="C8" s="450" t="s">
        <v>409</v>
      </c>
      <c r="D8" s="449" t="s">
        <v>67</v>
      </c>
      <c r="E8" s="388"/>
      <c r="F8" s="582">
        <f>a!F9</f>
        <v>45199</v>
      </c>
      <c r="G8" s="389"/>
      <c r="H8" s="390"/>
      <c r="I8" s="582">
        <f>a!I9</f>
        <v>44926</v>
      </c>
      <c r="J8" s="391"/>
    </row>
    <row r="9" spans="1:10" ht="15">
      <c r="A9" s="590"/>
      <c r="B9" s="591"/>
      <c r="C9" s="620"/>
      <c r="D9" s="621"/>
      <c r="E9" s="594" t="s">
        <v>85</v>
      </c>
      <c r="F9" s="595" t="s">
        <v>86</v>
      </c>
      <c r="G9" s="594" t="s">
        <v>87</v>
      </c>
      <c r="H9" s="594" t="s">
        <v>85</v>
      </c>
      <c r="I9" s="594" t="s">
        <v>86</v>
      </c>
      <c r="J9" s="596" t="s">
        <v>87</v>
      </c>
    </row>
    <row r="10" spans="1:26" s="454" customFormat="1" ht="15">
      <c r="A10" s="451"/>
      <c r="B10" s="452" t="s">
        <v>10</v>
      </c>
      <c r="C10" s="452" t="s">
        <v>50</v>
      </c>
      <c r="D10" s="501" t="s">
        <v>554</v>
      </c>
      <c r="E10" s="396">
        <v>772674528</v>
      </c>
      <c r="F10" s="396">
        <v>664529038</v>
      </c>
      <c r="G10" s="397">
        <f>+E10+F10</f>
        <v>1437203566</v>
      </c>
      <c r="H10" s="396">
        <v>424860771</v>
      </c>
      <c r="I10" s="396">
        <v>483878688</v>
      </c>
      <c r="J10" s="398">
        <f>SUM(H10:I10)</f>
        <v>908739459</v>
      </c>
      <c r="L10" s="494"/>
      <c r="M10" s="494"/>
      <c r="N10" s="494"/>
      <c r="X10" s="494"/>
      <c r="Y10" s="494"/>
      <c r="Z10" s="494"/>
    </row>
    <row r="11" spans="1:26" s="454" customFormat="1" ht="15">
      <c r="A11" s="451"/>
      <c r="B11" s="455" t="s">
        <v>15</v>
      </c>
      <c r="C11" s="456" t="s">
        <v>226</v>
      </c>
      <c r="D11" s="501" t="s">
        <v>555</v>
      </c>
      <c r="E11" s="396">
        <v>5005667</v>
      </c>
      <c r="F11" s="396">
        <v>50691119</v>
      </c>
      <c r="G11" s="397">
        <f aca="true" t="shared" si="0" ref="G11:G56">+E11+F11</f>
        <v>55696786</v>
      </c>
      <c r="H11" s="396">
        <v>5959345</v>
      </c>
      <c r="I11" s="396">
        <v>39897378</v>
      </c>
      <c r="J11" s="398">
        <f>SUM(H11:I11)</f>
        <v>45856723</v>
      </c>
      <c r="L11" s="494"/>
      <c r="M11" s="494"/>
      <c r="N11" s="494"/>
      <c r="X11" s="494"/>
      <c r="Y11" s="494"/>
      <c r="Z11" s="494"/>
    </row>
    <row r="12" spans="1:26" s="454" customFormat="1" ht="15">
      <c r="A12" s="451"/>
      <c r="B12" s="455" t="s">
        <v>14</v>
      </c>
      <c r="C12" s="456" t="s">
        <v>227</v>
      </c>
      <c r="D12" s="501" t="s">
        <v>556</v>
      </c>
      <c r="E12" s="396">
        <v>9157309</v>
      </c>
      <c r="F12" s="396">
        <v>43820105</v>
      </c>
      <c r="G12" s="397">
        <f t="shared" si="0"/>
        <v>52977414</v>
      </c>
      <c r="H12" s="396">
        <v>1806883</v>
      </c>
      <c r="I12" s="396">
        <v>22492126</v>
      </c>
      <c r="J12" s="398">
        <f>SUM(H12:I12)</f>
        <v>24299009</v>
      </c>
      <c r="L12" s="494"/>
      <c r="M12" s="494"/>
      <c r="N12" s="494"/>
      <c r="X12" s="494"/>
      <c r="Y12" s="494"/>
      <c r="Z12" s="494"/>
    </row>
    <row r="13" spans="1:26" s="454" customFormat="1" ht="15">
      <c r="A13" s="451"/>
      <c r="B13" s="452" t="s">
        <v>13</v>
      </c>
      <c r="C13" s="457" t="s">
        <v>89</v>
      </c>
      <c r="D13" s="501" t="s">
        <v>557</v>
      </c>
      <c r="E13" s="402">
        <f>+SUM(E14:E16)</f>
        <v>502425</v>
      </c>
      <c r="F13" s="402">
        <f>+SUM(F14:F16)</f>
        <v>9891620</v>
      </c>
      <c r="G13" s="397">
        <f t="shared" si="0"/>
        <v>10394045</v>
      </c>
      <c r="H13" s="402">
        <v>1184471</v>
      </c>
      <c r="I13" s="402">
        <v>16423718</v>
      </c>
      <c r="J13" s="398">
        <f>SUM(H13:I13)</f>
        <v>17608189</v>
      </c>
      <c r="L13" s="494"/>
      <c r="M13" s="494"/>
      <c r="N13" s="494"/>
      <c r="X13" s="494"/>
      <c r="Y13" s="494"/>
      <c r="Z13" s="494"/>
    </row>
    <row r="14" spans="1:26" ht="15">
      <c r="A14" s="458"/>
      <c r="B14" s="459" t="s">
        <v>46</v>
      </c>
      <c r="C14" s="460" t="s">
        <v>3</v>
      </c>
      <c r="D14" s="461"/>
      <c r="E14" s="405">
        <v>350754</v>
      </c>
      <c r="F14" s="405">
        <v>816496</v>
      </c>
      <c r="G14" s="462">
        <f t="shared" si="0"/>
        <v>1167250</v>
      </c>
      <c r="H14" s="405">
        <v>494963</v>
      </c>
      <c r="I14" s="405">
        <v>990538</v>
      </c>
      <c r="J14" s="407">
        <f aca="true" t="shared" si="1" ref="J14:J56">SUM(H14:I14)</f>
        <v>1485501</v>
      </c>
      <c r="L14" s="494"/>
      <c r="M14" s="494"/>
      <c r="N14" s="494"/>
      <c r="X14" s="494"/>
      <c r="Y14" s="494"/>
      <c r="Z14" s="494"/>
    </row>
    <row r="15" spans="1:26" ht="15">
      <c r="A15" s="458"/>
      <c r="B15" s="459" t="s">
        <v>47</v>
      </c>
      <c r="C15" s="460" t="s">
        <v>4</v>
      </c>
      <c r="D15" s="461"/>
      <c r="E15" s="405">
        <v>0</v>
      </c>
      <c r="F15" s="405">
        <v>0</v>
      </c>
      <c r="G15" s="462">
        <f t="shared" si="0"/>
        <v>0</v>
      </c>
      <c r="H15" s="405">
        <v>0</v>
      </c>
      <c r="I15" s="405">
        <v>0</v>
      </c>
      <c r="J15" s="407">
        <f t="shared" si="1"/>
        <v>0</v>
      </c>
      <c r="L15" s="494"/>
      <c r="M15" s="494"/>
      <c r="N15" s="494"/>
      <c r="X15" s="494"/>
      <c r="Y15" s="494"/>
      <c r="Z15" s="494"/>
    </row>
    <row r="16" spans="1:26" ht="15">
      <c r="A16" s="458"/>
      <c r="B16" s="459" t="s">
        <v>68</v>
      </c>
      <c r="C16" s="460" t="s">
        <v>5</v>
      </c>
      <c r="D16" s="461"/>
      <c r="E16" s="405">
        <v>151671</v>
      </c>
      <c r="F16" s="405">
        <v>9075124</v>
      </c>
      <c r="G16" s="462">
        <f t="shared" si="0"/>
        <v>9226795</v>
      </c>
      <c r="H16" s="405">
        <v>689508</v>
      </c>
      <c r="I16" s="405">
        <v>15433180</v>
      </c>
      <c r="J16" s="407">
        <f t="shared" si="1"/>
        <v>16122688</v>
      </c>
      <c r="L16" s="494"/>
      <c r="M16" s="494"/>
      <c r="N16" s="494"/>
      <c r="X16" s="494"/>
      <c r="Y16" s="494"/>
      <c r="Z16" s="494"/>
    </row>
    <row r="17" spans="1:26" s="454" customFormat="1" ht="15">
      <c r="A17" s="451"/>
      <c r="B17" s="452" t="s">
        <v>12</v>
      </c>
      <c r="C17" s="457" t="s">
        <v>2</v>
      </c>
      <c r="D17" s="453"/>
      <c r="E17" s="402">
        <f>E18+E19</f>
        <v>0</v>
      </c>
      <c r="F17" s="402">
        <f>F18+F19</f>
        <v>0</v>
      </c>
      <c r="G17" s="397">
        <f>+E17+F17</f>
        <v>0</v>
      </c>
      <c r="H17" s="402">
        <v>0</v>
      </c>
      <c r="I17" s="402">
        <v>0</v>
      </c>
      <c r="J17" s="398">
        <f t="shared" si="1"/>
        <v>0</v>
      </c>
      <c r="L17" s="494"/>
      <c r="M17" s="494"/>
      <c r="N17" s="494"/>
      <c r="X17" s="494"/>
      <c r="Y17" s="494"/>
      <c r="Z17" s="494"/>
    </row>
    <row r="18" spans="1:26" ht="15">
      <c r="A18" s="458"/>
      <c r="B18" s="459" t="s">
        <v>43</v>
      </c>
      <c r="C18" s="460" t="s">
        <v>337</v>
      </c>
      <c r="D18" s="461"/>
      <c r="E18" s="405">
        <v>0</v>
      </c>
      <c r="F18" s="405">
        <v>0</v>
      </c>
      <c r="G18" s="462">
        <f>+E18+F18</f>
        <v>0</v>
      </c>
      <c r="H18" s="405">
        <v>0</v>
      </c>
      <c r="I18" s="405">
        <v>0</v>
      </c>
      <c r="J18" s="407">
        <f t="shared" si="1"/>
        <v>0</v>
      </c>
      <c r="L18" s="494"/>
      <c r="M18" s="494"/>
      <c r="N18" s="494"/>
      <c r="X18" s="494"/>
      <c r="Y18" s="494"/>
      <c r="Z18" s="494"/>
    </row>
    <row r="19" spans="1:26" ht="15">
      <c r="A19" s="458"/>
      <c r="B19" s="459" t="s">
        <v>44</v>
      </c>
      <c r="C19" s="460" t="s">
        <v>1</v>
      </c>
      <c r="D19" s="461"/>
      <c r="E19" s="405">
        <v>0</v>
      </c>
      <c r="F19" s="405">
        <v>0</v>
      </c>
      <c r="G19" s="462">
        <f>+E19+F19</f>
        <v>0</v>
      </c>
      <c r="H19" s="405">
        <v>0</v>
      </c>
      <c r="I19" s="405">
        <v>0</v>
      </c>
      <c r="J19" s="407">
        <f t="shared" si="1"/>
        <v>0</v>
      </c>
      <c r="L19" s="494"/>
      <c r="M19" s="494"/>
      <c r="N19" s="494"/>
      <c r="X19" s="494"/>
      <c r="Y19" s="494"/>
      <c r="Z19" s="494"/>
    </row>
    <row r="20" spans="1:26" s="454" customFormat="1" ht="30.75">
      <c r="A20" s="451"/>
      <c r="B20" s="455" t="s">
        <v>17</v>
      </c>
      <c r="C20" s="463" t="s">
        <v>338</v>
      </c>
      <c r="D20" s="422" t="s">
        <v>559</v>
      </c>
      <c r="E20" s="396">
        <v>0</v>
      </c>
      <c r="F20" s="396">
        <v>44225879</v>
      </c>
      <c r="G20" s="397">
        <f t="shared" si="0"/>
        <v>44225879</v>
      </c>
      <c r="H20" s="396">
        <v>0</v>
      </c>
      <c r="I20" s="396">
        <v>32020818</v>
      </c>
      <c r="J20" s="398">
        <f t="shared" si="1"/>
        <v>32020818</v>
      </c>
      <c r="L20" s="494"/>
      <c r="M20" s="494"/>
      <c r="N20" s="494"/>
      <c r="X20" s="494"/>
      <c r="Y20" s="494"/>
      <c r="Z20" s="494"/>
    </row>
    <row r="21" spans="1:26" s="454" customFormat="1" ht="15">
      <c r="A21" s="451"/>
      <c r="B21" s="452" t="s">
        <v>16</v>
      </c>
      <c r="C21" s="464" t="s">
        <v>339</v>
      </c>
      <c r="D21" s="501" t="s">
        <v>558</v>
      </c>
      <c r="E21" s="396">
        <f>SUM(E22:E23)</f>
        <v>6968529</v>
      </c>
      <c r="F21" s="396">
        <f>SUM(F22:F23)</f>
        <v>8763840</v>
      </c>
      <c r="G21" s="397">
        <f t="shared" si="0"/>
        <v>15732369</v>
      </c>
      <c r="H21" s="396">
        <v>4984444</v>
      </c>
      <c r="I21" s="396">
        <v>5967916</v>
      </c>
      <c r="J21" s="398">
        <f t="shared" si="1"/>
        <v>10952360</v>
      </c>
      <c r="L21" s="494"/>
      <c r="M21" s="494"/>
      <c r="N21" s="494"/>
      <c r="X21" s="494"/>
      <c r="Y21" s="494"/>
      <c r="Z21" s="494"/>
    </row>
    <row r="22" spans="1:26" ht="15">
      <c r="A22" s="458"/>
      <c r="B22" s="460" t="s">
        <v>340</v>
      </c>
      <c r="C22" s="465" t="s">
        <v>341</v>
      </c>
      <c r="D22" s="453"/>
      <c r="E22" s="405">
        <v>6859194</v>
      </c>
      <c r="F22" s="405">
        <v>8739004</v>
      </c>
      <c r="G22" s="462">
        <f>+E22+F22</f>
        <v>15598198</v>
      </c>
      <c r="H22" s="405">
        <v>4954713</v>
      </c>
      <c r="I22" s="405">
        <v>5961041</v>
      </c>
      <c r="J22" s="407">
        <f t="shared" si="1"/>
        <v>10915754</v>
      </c>
      <c r="L22" s="494"/>
      <c r="M22" s="494"/>
      <c r="N22" s="494"/>
      <c r="X22" s="494"/>
      <c r="Y22" s="494"/>
      <c r="Z22" s="494"/>
    </row>
    <row r="23" spans="1:26" ht="15">
      <c r="A23" s="458"/>
      <c r="B23" s="460" t="s">
        <v>342</v>
      </c>
      <c r="C23" s="465" t="s">
        <v>343</v>
      </c>
      <c r="D23" s="453"/>
      <c r="E23" s="405">
        <v>109335</v>
      </c>
      <c r="F23" s="405">
        <v>24836</v>
      </c>
      <c r="G23" s="462">
        <f>+E23+F23</f>
        <v>134171</v>
      </c>
      <c r="H23" s="405">
        <v>29731</v>
      </c>
      <c r="I23" s="405">
        <v>6875</v>
      </c>
      <c r="J23" s="407">
        <f t="shared" si="1"/>
        <v>36606</v>
      </c>
      <c r="L23" s="494"/>
      <c r="M23" s="494"/>
      <c r="N23" s="494"/>
      <c r="X23" s="494"/>
      <c r="Y23" s="494"/>
      <c r="Z23" s="494"/>
    </row>
    <row r="24" spans="1:26" s="454" customFormat="1" ht="15">
      <c r="A24" s="451"/>
      <c r="B24" s="452" t="s">
        <v>18</v>
      </c>
      <c r="C24" s="457" t="s">
        <v>344</v>
      </c>
      <c r="D24" s="501" t="s">
        <v>560</v>
      </c>
      <c r="E24" s="396">
        <v>0</v>
      </c>
      <c r="F24" s="396">
        <v>0</v>
      </c>
      <c r="G24" s="397">
        <f t="shared" si="0"/>
        <v>0</v>
      </c>
      <c r="H24" s="396">
        <v>0</v>
      </c>
      <c r="I24" s="396">
        <v>0</v>
      </c>
      <c r="J24" s="412">
        <f t="shared" si="1"/>
        <v>0</v>
      </c>
      <c r="L24" s="494"/>
      <c r="M24" s="494"/>
      <c r="N24" s="494"/>
      <c r="X24" s="494"/>
      <c r="Y24" s="494"/>
      <c r="Z24" s="494"/>
    </row>
    <row r="25" spans="1:26" s="454" customFormat="1" ht="15">
      <c r="A25" s="451"/>
      <c r="B25" s="452" t="s">
        <v>19</v>
      </c>
      <c r="C25" s="457" t="s">
        <v>345</v>
      </c>
      <c r="D25" s="501" t="s">
        <v>561</v>
      </c>
      <c r="E25" s="396">
        <v>1461543</v>
      </c>
      <c r="F25" s="396">
        <v>681525</v>
      </c>
      <c r="G25" s="397">
        <f>+E25+F25</f>
        <v>2143068</v>
      </c>
      <c r="H25" s="396">
        <v>1071865</v>
      </c>
      <c r="I25" s="396">
        <v>387385</v>
      </c>
      <c r="J25" s="398">
        <f t="shared" si="1"/>
        <v>1459250</v>
      </c>
      <c r="L25" s="494"/>
      <c r="M25" s="494"/>
      <c r="N25" s="494"/>
      <c r="X25" s="494"/>
      <c r="Y25" s="494"/>
      <c r="Z25" s="494"/>
    </row>
    <row r="26" spans="1:26" s="454" customFormat="1" ht="15">
      <c r="A26" s="451"/>
      <c r="B26" s="452" t="s">
        <v>346</v>
      </c>
      <c r="C26" s="457" t="s">
        <v>6</v>
      </c>
      <c r="D26" s="501" t="s">
        <v>562</v>
      </c>
      <c r="E26" s="402">
        <f>+SUM(E27:E30)</f>
        <v>12289205</v>
      </c>
      <c r="F26" s="402">
        <f>+SUM(F27:F30)</f>
        <v>8567536</v>
      </c>
      <c r="G26" s="397">
        <f>+E26+F26</f>
        <v>20856741</v>
      </c>
      <c r="H26" s="402">
        <f>+SUM(H27:H30)</f>
        <v>8382488</v>
      </c>
      <c r="I26" s="402">
        <f>+SUM(I27:I30)</f>
        <v>13093913</v>
      </c>
      <c r="J26" s="398">
        <f t="shared" si="1"/>
        <v>21476401</v>
      </c>
      <c r="L26" s="494"/>
      <c r="M26" s="494"/>
      <c r="N26" s="494"/>
      <c r="X26" s="494"/>
      <c r="Y26" s="494"/>
      <c r="Z26" s="494"/>
    </row>
    <row r="27" spans="1:26" ht="15">
      <c r="A27" s="458"/>
      <c r="B27" s="459" t="s">
        <v>158</v>
      </c>
      <c r="C27" s="466" t="s">
        <v>166</v>
      </c>
      <c r="D27" s="453"/>
      <c r="E27" s="405">
        <v>0</v>
      </c>
      <c r="F27" s="405">
        <v>0</v>
      </c>
      <c r="G27" s="462">
        <f t="shared" si="0"/>
        <v>0</v>
      </c>
      <c r="H27" s="405">
        <v>0</v>
      </c>
      <c r="I27" s="405">
        <v>0</v>
      </c>
      <c r="J27" s="407">
        <f t="shared" si="1"/>
        <v>0</v>
      </c>
      <c r="L27" s="494"/>
      <c r="M27" s="494"/>
      <c r="N27" s="494"/>
      <c r="X27" s="494"/>
      <c r="Y27" s="494"/>
      <c r="Z27" s="494"/>
    </row>
    <row r="28" spans="1:26" ht="15">
      <c r="A28" s="458"/>
      <c r="B28" s="459" t="s">
        <v>159</v>
      </c>
      <c r="C28" s="460" t="s">
        <v>189</v>
      </c>
      <c r="D28" s="461"/>
      <c r="E28" s="405">
        <v>2966526</v>
      </c>
      <c r="F28" s="405">
        <v>296195</v>
      </c>
      <c r="G28" s="462">
        <f t="shared" si="0"/>
        <v>3262721</v>
      </c>
      <c r="H28" s="405">
        <v>3478801</v>
      </c>
      <c r="I28" s="405">
        <v>274427</v>
      </c>
      <c r="J28" s="407">
        <f t="shared" si="1"/>
        <v>3753228</v>
      </c>
      <c r="L28" s="494"/>
      <c r="M28" s="494"/>
      <c r="N28" s="494"/>
      <c r="X28" s="494"/>
      <c r="Y28" s="494"/>
      <c r="Z28" s="494"/>
    </row>
    <row r="29" spans="1:26" ht="15">
      <c r="A29" s="458"/>
      <c r="B29" s="459" t="s">
        <v>184</v>
      </c>
      <c r="C29" s="460" t="s">
        <v>69</v>
      </c>
      <c r="D29" s="461"/>
      <c r="E29" s="405">
        <v>1721158</v>
      </c>
      <c r="F29" s="405">
        <v>1840885</v>
      </c>
      <c r="G29" s="462">
        <f t="shared" si="0"/>
        <v>3562043</v>
      </c>
      <c r="H29" s="405">
        <v>1392752</v>
      </c>
      <c r="I29" s="405">
        <v>877772</v>
      </c>
      <c r="J29" s="407">
        <f t="shared" si="1"/>
        <v>2270524</v>
      </c>
      <c r="L29" s="494"/>
      <c r="M29" s="494"/>
      <c r="N29" s="494"/>
      <c r="X29" s="494"/>
      <c r="Y29" s="494"/>
      <c r="Z29" s="494"/>
    </row>
    <row r="30" spans="1:26" ht="15">
      <c r="A30" s="458"/>
      <c r="B30" s="459" t="s">
        <v>185</v>
      </c>
      <c r="C30" s="460" t="s">
        <v>7</v>
      </c>
      <c r="D30" s="461"/>
      <c r="E30" s="405">
        <v>7601521</v>
      </c>
      <c r="F30" s="405">
        <v>6430456</v>
      </c>
      <c r="G30" s="440">
        <f t="shared" si="0"/>
        <v>14031977</v>
      </c>
      <c r="H30" s="405">
        <v>3510935</v>
      </c>
      <c r="I30" s="405">
        <v>11941714</v>
      </c>
      <c r="J30" s="407">
        <f t="shared" si="1"/>
        <v>15452649</v>
      </c>
      <c r="L30" s="494"/>
      <c r="M30" s="494"/>
      <c r="N30" s="494"/>
      <c r="X30" s="494"/>
      <c r="Y30" s="494"/>
      <c r="Z30" s="494"/>
    </row>
    <row r="31" spans="1:26" s="454" customFormat="1" ht="15">
      <c r="A31" s="451"/>
      <c r="B31" s="467" t="s">
        <v>21</v>
      </c>
      <c r="C31" s="468" t="s">
        <v>347</v>
      </c>
      <c r="D31" s="501" t="s">
        <v>563</v>
      </c>
      <c r="E31" s="396">
        <v>10051354</v>
      </c>
      <c r="F31" s="396">
        <v>549274</v>
      </c>
      <c r="G31" s="469">
        <f t="shared" si="0"/>
        <v>10600628</v>
      </c>
      <c r="H31" s="396">
        <v>7755761</v>
      </c>
      <c r="I31" s="396">
        <v>294566</v>
      </c>
      <c r="J31" s="398">
        <f t="shared" si="1"/>
        <v>8050327</v>
      </c>
      <c r="L31" s="494"/>
      <c r="M31" s="494"/>
      <c r="N31" s="494"/>
      <c r="X31" s="494"/>
      <c r="Y31" s="494"/>
      <c r="Z31" s="494"/>
    </row>
    <row r="32" spans="1:26" s="454" customFormat="1" ht="15">
      <c r="A32" s="451"/>
      <c r="B32" s="467" t="s">
        <v>22</v>
      </c>
      <c r="C32" s="468" t="s">
        <v>348</v>
      </c>
      <c r="D32" s="501" t="s">
        <v>563</v>
      </c>
      <c r="E32" s="396">
        <v>46653</v>
      </c>
      <c r="F32" s="396">
        <v>96075</v>
      </c>
      <c r="G32" s="397">
        <f t="shared" si="0"/>
        <v>142728</v>
      </c>
      <c r="H32" s="396">
        <v>129591</v>
      </c>
      <c r="I32" s="396">
        <v>68237</v>
      </c>
      <c r="J32" s="398">
        <f t="shared" si="1"/>
        <v>197828</v>
      </c>
      <c r="L32" s="494"/>
      <c r="M32" s="494"/>
      <c r="N32" s="494"/>
      <c r="X32" s="494"/>
      <c r="Y32" s="494"/>
      <c r="Z32" s="494"/>
    </row>
    <row r="33" spans="1:26" ht="30.75">
      <c r="A33" s="458"/>
      <c r="B33" s="470" t="s">
        <v>23</v>
      </c>
      <c r="C33" s="471" t="s">
        <v>349</v>
      </c>
      <c r="D33" s="422" t="s">
        <v>564</v>
      </c>
      <c r="E33" s="396">
        <f>E34+E35</f>
        <v>0</v>
      </c>
      <c r="F33" s="396">
        <f>F34+F35</f>
        <v>0</v>
      </c>
      <c r="G33" s="396">
        <f>G34+G35</f>
        <v>0</v>
      </c>
      <c r="H33" s="396">
        <f>H34+H35</f>
        <v>0</v>
      </c>
      <c r="I33" s="396">
        <v>0</v>
      </c>
      <c r="J33" s="398">
        <f t="shared" si="1"/>
        <v>0</v>
      </c>
      <c r="L33" s="533"/>
      <c r="M33" s="533"/>
      <c r="N33" s="533"/>
      <c r="X33" s="494"/>
      <c r="Y33" s="494"/>
      <c r="Z33" s="494"/>
    </row>
    <row r="34" spans="1:26" ht="15">
      <c r="A34" s="458"/>
      <c r="B34" s="472" t="s">
        <v>400</v>
      </c>
      <c r="C34" s="473" t="s">
        <v>250</v>
      </c>
      <c r="D34" s="474"/>
      <c r="E34" s="405">
        <v>0</v>
      </c>
      <c r="F34" s="405">
        <v>0</v>
      </c>
      <c r="G34" s="462">
        <f>+E34+F34</f>
        <v>0</v>
      </c>
      <c r="H34" s="405">
        <v>0</v>
      </c>
      <c r="I34" s="405">
        <v>0</v>
      </c>
      <c r="J34" s="407">
        <f t="shared" si="1"/>
        <v>0</v>
      </c>
      <c r="L34" s="533"/>
      <c r="M34" s="533"/>
      <c r="N34" s="533"/>
      <c r="X34" s="494"/>
      <c r="Y34" s="494"/>
      <c r="Z34" s="494"/>
    </row>
    <row r="35" spans="1:26" ht="15">
      <c r="A35" s="458"/>
      <c r="B35" s="472" t="s">
        <v>401</v>
      </c>
      <c r="C35" s="473" t="s">
        <v>251</v>
      </c>
      <c r="D35" s="474"/>
      <c r="E35" s="405">
        <v>0</v>
      </c>
      <c r="F35" s="405">
        <v>0</v>
      </c>
      <c r="G35" s="462">
        <f>+E35+F35</f>
        <v>0</v>
      </c>
      <c r="H35" s="405">
        <v>0</v>
      </c>
      <c r="I35" s="405">
        <v>0</v>
      </c>
      <c r="J35" s="407">
        <f t="shared" si="1"/>
        <v>0</v>
      </c>
      <c r="L35" s="533"/>
      <c r="M35" s="533"/>
      <c r="N35" s="533"/>
      <c r="X35" s="494"/>
      <c r="Y35" s="494"/>
      <c r="Z35" s="494"/>
    </row>
    <row r="36" spans="1:26" ht="15">
      <c r="A36" s="458"/>
      <c r="B36" s="452" t="s">
        <v>24</v>
      </c>
      <c r="C36" s="452" t="s">
        <v>350</v>
      </c>
      <c r="D36" s="502" t="s">
        <v>565</v>
      </c>
      <c r="E36" s="396">
        <f>E37+E38</f>
        <v>1042462</v>
      </c>
      <c r="F36" s="396">
        <f>F37+F38</f>
        <v>21196035</v>
      </c>
      <c r="G36" s="411">
        <f>+E36+F36</f>
        <v>22238497</v>
      </c>
      <c r="H36" s="396">
        <f>H37+H38</f>
        <v>1021983</v>
      </c>
      <c r="I36" s="396">
        <f>I37+I38</f>
        <v>14223946</v>
      </c>
      <c r="J36" s="398">
        <f t="shared" si="1"/>
        <v>15245929</v>
      </c>
      <c r="L36" s="533"/>
      <c r="M36" s="533"/>
      <c r="N36" s="533"/>
      <c r="X36" s="494"/>
      <c r="Y36" s="494"/>
      <c r="Z36" s="494"/>
    </row>
    <row r="37" spans="1:26" ht="15">
      <c r="A37" s="458"/>
      <c r="B37" s="473" t="s">
        <v>253</v>
      </c>
      <c r="C37" s="473" t="s">
        <v>186</v>
      </c>
      <c r="D37" s="474"/>
      <c r="E37" s="405">
        <v>0</v>
      </c>
      <c r="F37" s="405">
        <v>542640</v>
      </c>
      <c r="G37" s="462">
        <f t="shared" si="0"/>
        <v>542640</v>
      </c>
      <c r="H37" s="405">
        <v>0</v>
      </c>
      <c r="I37" s="405">
        <v>177086</v>
      </c>
      <c r="J37" s="407">
        <f>SUM(H37:I37)</f>
        <v>177086</v>
      </c>
      <c r="L37" s="533"/>
      <c r="M37" s="533"/>
      <c r="N37" s="533"/>
      <c r="X37" s="494"/>
      <c r="Y37" s="494"/>
      <c r="Z37" s="494"/>
    </row>
    <row r="38" spans="1:26" ht="15">
      <c r="A38" s="458"/>
      <c r="B38" s="473" t="s">
        <v>254</v>
      </c>
      <c r="C38" s="473" t="s">
        <v>351</v>
      </c>
      <c r="D38" s="474"/>
      <c r="E38" s="405">
        <v>1042462</v>
      </c>
      <c r="F38" s="405">
        <v>20653395</v>
      </c>
      <c r="G38" s="462">
        <f t="shared" si="0"/>
        <v>21695857</v>
      </c>
      <c r="H38" s="405">
        <v>1021983</v>
      </c>
      <c r="I38" s="405">
        <v>14046860</v>
      </c>
      <c r="J38" s="407">
        <f>SUM(H38:I38)</f>
        <v>15068843</v>
      </c>
      <c r="L38" s="533"/>
      <c r="M38" s="533"/>
      <c r="N38" s="533"/>
      <c r="X38" s="494"/>
      <c r="Y38" s="494"/>
      <c r="Z38" s="494"/>
    </row>
    <row r="39" spans="1:26" ht="15">
      <c r="A39" s="458"/>
      <c r="B39" s="468" t="s">
        <v>25</v>
      </c>
      <c r="C39" s="468" t="s">
        <v>352</v>
      </c>
      <c r="D39" s="502" t="s">
        <v>566</v>
      </c>
      <c r="E39" s="396">
        <v>70869335</v>
      </c>
      <c r="F39" s="396">
        <v>17850359</v>
      </c>
      <c r="G39" s="411">
        <f t="shared" si="0"/>
        <v>88719694</v>
      </c>
      <c r="H39" s="396">
        <v>52080998</v>
      </c>
      <c r="I39" s="396">
        <v>12467072</v>
      </c>
      <c r="J39" s="412">
        <f>SUM(H39:I39)</f>
        <v>64548070</v>
      </c>
      <c r="L39" s="533"/>
      <c r="M39" s="533"/>
      <c r="N39" s="533"/>
      <c r="X39" s="494"/>
      <c r="Y39" s="494"/>
      <c r="Z39" s="494"/>
    </row>
    <row r="40" spans="1:26" ht="15">
      <c r="A40" s="458"/>
      <c r="B40" s="452" t="s">
        <v>26</v>
      </c>
      <c r="C40" s="452" t="s">
        <v>277</v>
      </c>
      <c r="D40" s="502" t="s">
        <v>567</v>
      </c>
      <c r="E40" s="475">
        <f>E41+E42+E46+E47+E48+E53+E56</f>
        <v>214613073</v>
      </c>
      <c r="F40" s="475">
        <f>F41+F42+F46+F47+F48+F53+F56</f>
        <v>782505</v>
      </c>
      <c r="G40" s="397">
        <f>+E40+F40</f>
        <v>215395578</v>
      </c>
      <c r="H40" s="402">
        <f>H41+H42+H46+H47+H48+H53+H56</f>
        <v>152453361</v>
      </c>
      <c r="I40" s="475">
        <f>I41+I42+I46+I47+I48+I53+I56</f>
        <v>670759</v>
      </c>
      <c r="J40" s="412">
        <f t="shared" si="1"/>
        <v>153124120</v>
      </c>
      <c r="K40" s="525"/>
      <c r="L40" s="533"/>
      <c r="M40" s="533"/>
      <c r="N40" s="533"/>
      <c r="X40" s="494"/>
      <c r="Y40" s="494"/>
      <c r="Z40" s="494"/>
    </row>
    <row r="41" spans="1:26" ht="15">
      <c r="A41" s="458"/>
      <c r="B41" s="459" t="s">
        <v>178</v>
      </c>
      <c r="C41" s="460" t="s">
        <v>70</v>
      </c>
      <c r="D41" s="461"/>
      <c r="E41" s="405">
        <v>4200000</v>
      </c>
      <c r="F41" s="405">
        <v>0</v>
      </c>
      <c r="G41" s="462">
        <f t="shared" si="0"/>
        <v>4200000</v>
      </c>
      <c r="H41" s="405">
        <v>4200000</v>
      </c>
      <c r="I41" s="405">
        <v>0</v>
      </c>
      <c r="J41" s="407">
        <f t="shared" si="1"/>
        <v>4200000</v>
      </c>
      <c r="L41" s="533"/>
      <c r="M41" s="533"/>
      <c r="N41" s="533"/>
      <c r="X41" s="494"/>
      <c r="Y41" s="494"/>
      <c r="Z41" s="494"/>
    </row>
    <row r="42" spans="1:26" ht="15">
      <c r="A42" s="458"/>
      <c r="B42" s="459" t="s">
        <v>179</v>
      </c>
      <c r="C42" s="460" t="s">
        <v>71</v>
      </c>
      <c r="D42" s="453"/>
      <c r="E42" s="405">
        <f>SUM(E43:E45)</f>
        <v>784434</v>
      </c>
      <c r="F42" s="405">
        <f>SUM(F43:F45)</f>
        <v>0</v>
      </c>
      <c r="G42" s="462">
        <f t="shared" si="0"/>
        <v>784434</v>
      </c>
      <c r="H42" s="405">
        <f>SUM(H43:H45)</f>
        <v>784434</v>
      </c>
      <c r="I42" s="405">
        <f>SUM(I43:I45)</f>
        <v>0</v>
      </c>
      <c r="J42" s="407">
        <f t="shared" si="1"/>
        <v>784434</v>
      </c>
      <c r="L42" s="533"/>
      <c r="M42" s="533"/>
      <c r="N42" s="533"/>
      <c r="X42" s="494"/>
      <c r="Y42" s="494"/>
      <c r="Z42" s="494"/>
    </row>
    <row r="43" spans="1:26" ht="15">
      <c r="A43" s="458"/>
      <c r="B43" s="459" t="s">
        <v>190</v>
      </c>
      <c r="C43" s="460" t="s">
        <v>72</v>
      </c>
      <c r="D43" s="453"/>
      <c r="E43" s="405">
        <v>11880</v>
      </c>
      <c r="F43" s="405">
        <v>0</v>
      </c>
      <c r="G43" s="462">
        <f t="shared" si="0"/>
        <v>11880</v>
      </c>
      <c r="H43" s="405">
        <v>11880</v>
      </c>
      <c r="I43" s="405">
        <v>0</v>
      </c>
      <c r="J43" s="407">
        <f t="shared" si="1"/>
        <v>11880</v>
      </c>
      <c r="L43" s="533"/>
      <c r="M43" s="533"/>
      <c r="N43" s="533"/>
      <c r="X43" s="494"/>
      <c r="Y43" s="494"/>
      <c r="Z43" s="494"/>
    </row>
    <row r="44" spans="1:26" ht="15">
      <c r="A44" s="458"/>
      <c r="B44" s="459" t="s">
        <v>191</v>
      </c>
      <c r="C44" s="460" t="s">
        <v>73</v>
      </c>
      <c r="D44" s="461"/>
      <c r="E44" s="405">
        <v>0</v>
      </c>
      <c r="F44" s="405">
        <v>0</v>
      </c>
      <c r="G44" s="462">
        <f t="shared" si="0"/>
        <v>0</v>
      </c>
      <c r="H44" s="405">
        <v>0</v>
      </c>
      <c r="I44" s="405">
        <v>0</v>
      </c>
      <c r="J44" s="407">
        <f t="shared" si="1"/>
        <v>0</v>
      </c>
      <c r="L44" s="533"/>
      <c r="M44" s="533"/>
      <c r="N44" s="533"/>
      <c r="X44" s="494"/>
      <c r="Y44" s="494"/>
      <c r="Z44" s="494"/>
    </row>
    <row r="45" spans="1:26" ht="15">
      <c r="A45" s="458"/>
      <c r="B45" s="459" t="s">
        <v>192</v>
      </c>
      <c r="C45" s="460" t="s">
        <v>74</v>
      </c>
      <c r="D45" s="453"/>
      <c r="E45" s="405">
        <v>772554</v>
      </c>
      <c r="F45" s="405">
        <v>0</v>
      </c>
      <c r="G45" s="462">
        <f t="shared" si="0"/>
        <v>772554</v>
      </c>
      <c r="H45" s="405">
        <v>772554</v>
      </c>
      <c r="I45" s="405">
        <v>0</v>
      </c>
      <c r="J45" s="407">
        <f t="shared" si="1"/>
        <v>772554</v>
      </c>
      <c r="L45" s="533"/>
      <c r="M45" s="533"/>
      <c r="N45" s="533"/>
      <c r="X45" s="494"/>
      <c r="Y45" s="494"/>
      <c r="Z45" s="494"/>
    </row>
    <row r="46" spans="1:26" ht="15">
      <c r="A46" s="458"/>
      <c r="B46" s="459" t="s">
        <v>180</v>
      </c>
      <c r="C46" s="460" t="s">
        <v>406</v>
      </c>
      <c r="D46" s="453"/>
      <c r="E46" s="405">
        <v>12085436</v>
      </c>
      <c r="F46" s="405">
        <v>402403</v>
      </c>
      <c r="G46" s="462">
        <f t="shared" si="0"/>
        <v>12487839</v>
      </c>
      <c r="H46" s="405">
        <v>4362383</v>
      </c>
      <c r="I46" s="405">
        <v>199038</v>
      </c>
      <c r="J46" s="407">
        <f t="shared" si="1"/>
        <v>4561421</v>
      </c>
      <c r="L46" s="533"/>
      <c r="M46" s="533"/>
      <c r="N46" s="533"/>
      <c r="X46" s="494"/>
      <c r="Y46" s="494"/>
      <c r="Z46" s="494"/>
    </row>
    <row r="47" spans="1:26" ht="15">
      <c r="A47" s="458"/>
      <c r="B47" s="459" t="s">
        <v>181</v>
      </c>
      <c r="C47" s="460" t="s">
        <v>407</v>
      </c>
      <c r="D47" s="453"/>
      <c r="E47" s="405">
        <v>25584934</v>
      </c>
      <c r="F47" s="405">
        <v>-212116</v>
      </c>
      <c r="G47" s="462">
        <f t="shared" si="0"/>
        <v>25372818</v>
      </c>
      <c r="H47" s="545">
        <v>20091780</v>
      </c>
      <c r="I47" s="545">
        <v>-177731</v>
      </c>
      <c r="J47" s="407">
        <f t="shared" si="1"/>
        <v>19914049</v>
      </c>
      <c r="L47" s="533"/>
      <c r="M47" s="533"/>
      <c r="N47" s="533"/>
      <c r="X47" s="494"/>
      <c r="Y47" s="494"/>
      <c r="Z47" s="494"/>
    </row>
    <row r="48" spans="1:26" ht="15">
      <c r="A48" s="458"/>
      <c r="B48" s="459" t="s">
        <v>182</v>
      </c>
      <c r="C48" s="460" t="s">
        <v>75</v>
      </c>
      <c r="D48" s="453"/>
      <c r="E48" s="405">
        <f>SUM(E49:E52)</f>
        <v>113987906</v>
      </c>
      <c r="F48" s="405">
        <f>SUM(F49:F52)</f>
        <v>592218</v>
      </c>
      <c r="G48" s="462">
        <f>+E48+F48</f>
        <v>114580124</v>
      </c>
      <c r="H48" s="545">
        <f>SUM(H49:H52)</f>
        <v>63133332</v>
      </c>
      <c r="I48" s="545">
        <f>SUM(I49:I52)</f>
        <v>649452</v>
      </c>
      <c r="J48" s="407">
        <f t="shared" si="1"/>
        <v>63782784</v>
      </c>
      <c r="L48" s="533"/>
      <c r="M48" s="533"/>
      <c r="N48" s="533"/>
      <c r="X48" s="494"/>
      <c r="Y48" s="494"/>
      <c r="Z48" s="494"/>
    </row>
    <row r="49" spans="1:26" ht="15">
      <c r="A49" s="458"/>
      <c r="B49" s="459" t="s">
        <v>353</v>
      </c>
      <c r="C49" s="460" t="s">
        <v>76</v>
      </c>
      <c r="D49" s="453"/>
      <c r="E49" s="405">
        <v>2938316</v>
      </c>
      <c r="F49" s="405">
        <v>409869</v>
      </c>
      <c r="G49" s="462">
        <f t="shared" si="0"/>
        <v>3348185</v>
      </c>
      <c r="H49" s="545">
        <v>1855184</v>
      </c>
      <c r="I49" s="545">
        <v>287765</v>
      </c>
      <c r="J49" s="407">
        <f t="shared" si="1"/>
        <v>2142949</v>
      </c>
      <c r="L49" s="533"/>
      <c r="M49" s="533"/>
      <c r="N49" s="533"/>
      <c r="X49" s="494"/>
      <c r="Y49" s="494"/>
      <c r="Z49" s="494"/>
    </row>
    <row r="50" spans="1:26" ht="15">
      <c r="A50" s="458"/>
      <c r="B50" s="459" t="s">
        <v>354</v>
      </c>
      <c r="C50" s="460" t="s">
        <v>77</v>
      </c>
      <c r="D50" s="453"/>
      <c r="E50" s="405">
        <v>0</v>
      </c>
      <c r="F50" s="405">
        <v>0</v>
      </c>
      <c r="G50" s="462">
        <f t="shared" si="0"/>
        <v>0</v>
      </c>
      <c r="H50" s="545">
        <v>0</v>
      </c>
      <c r="I50" s="545">
        <v>0</v>
      </c>
      <c r="J50" s="407">
        <f t="shared" si="1"/>
        <v>0</v>
      </c>
      <c r="L50" s="533"/>
      <c r="M50" s="533"/>
      <c r="N50" s="533"/>
      <c r="X50" s="494"/>
      <c r="Y50" s="494"/>
      <c r="Z50" s="494"/>
    </row>
    <row r="51" spans="1:26" ht="15">
      <c r="A51" s="458"/>
      <c r="B51" s="476" t="s">
        <v>355</v>
      </c>
      <c r="C51" s="477" t="s">
        <v>78</v>
      </c>
      <c r="D51" s="453"/>
      <c r="E51" s="405">
        <v>110794946</v>
      </c>
      <c r="F51" s="405">
        <v>0</v>
      </c>
      <c r="G51" s="462">
        <f t="shared" si="0"/>
        <v>110794946</v>
      </c>
      <c r="H51" s="545">
        <v>61173883</v>
      </c>
      <c r="I51" s="545">
        <v>0</v>
      </c>
      <c r="J51" s="407">
        <f t="shared" si="1"/>
        <v>61173883</v>
      </c>
      <c r="L51" s="533"/>
      <c r="M51" s="533"/>
      <c r="N51" s="533"/>
      <c r="X51" s="494"/>
      <c r="Y51" s="494"/>
      <c r="Z51" s="494"/>
    </row>
    <row r="52" spans="1:26" ht="15">
      <c r="A52" s="458"/>
      <c r="B52" s="476" t="s">
        <v>356</v>
      </c>
      <c r="C52" s="478" t="s">
        <v>79</v>
      </c>
      <c r="D52" s="453"/>
      <c r="E52" s="405">
        <v>254644</v>
      </c>
      <c r="F52" s="405">
        <v>182349</v>
      </c>
      <c r="G52" s="462">
        <f>+E52+F52</f>
        <v>436993</v>
      </c>
      <c r="H52" s="545">
        <v>104265</v>
      </c>
      <c r="I52" s="545">
        <v>361687</v>
      </c>
      <c r="J52" s="407">
        <f t="shared" si="1"/>
        <v>465952</v>
      </c>
      <c r="L52" s="533"/>
      <c r="M52" s="533"/>
      <c r="N52" s="533"/>
      <c r="X52" s="494"/>
      <c r="Y52" s="494"/>
      <c r="Z52" s="494"/>
    </row>
    <row r="53" spans="1:26" ht="15">
      <c r="A53" s="458"/>
      <c r="B53" s="459" t="s">
        <v>357</v>
      </c>
      <c r="C53" s="460" t="s">
        <v>84</v>
      </c>
      <c r="D53" s="461"/>
      <c r="E53" s="405">
        <f>SUM(E54:E55)</f>
        <v>57217490</v>
      </c>
      <c r="F53" s="405">
        <f>SUM(F54:F55)</f>
        <v>0</v>
      </c>
      <c r="G53" s="462">
        <f t="shared" si="0"/>
        <v>57217490</v>
      </c>
      <c r="H53" s="545">
        <f>SUM(H54:H55)</f>
        <v>59396697</v>
      </c>
      <c r="I53" s="545">
        <f>SUM(I54:I55)</f>
        <v>0</v>
      </c>
      <c r="J53" s="407">
        <f t="shared" si="1"/>
        <v>59396697</v>
      </c>
      <c r="L53" s="533"/>
      <c r="M53" s="533"/>
      <c r="N53" s="533"/>
      <c r="X53" s="494"/>
      <c r="Y53" s="494"/>
      <c r="Z53" s="494"/>
    </row>
    <row r="54" spans="1:26" ht="15">
      <c r="A54" s="458"/>
      <c r="B54" s="459" t="s">
        <v>358</v>
      </c>
      <c r="C54" s="460" t="s">
        <v>359</v>
      </c>
      <c r="D54" s="453"/>
      <c r="E54" s="405">
        <v>0</v>
      </c>
      <c r="F54" s="405">
        <v>0</v>
      </c>
      <c r="G54" s="462">
        <f t="shared" si="0"/>
        <v>0</v>
      </c>
      <c r="H54" s="545">
        <v>1111319</v>
      </c>
      <c r="I54" s="545">
        <v>0</v>
      </c>
      <c r="J54" s="407">
        <f t="shared" si="1"/>
        <v>1111319</v>
      </c>
      <c r="L54" s="533"/>
      <c r="M54" s="533"/>
      <c r="N54" s="533"/>
      <c r="X54" s="494"/>
      <c r="Y54" s="494"/>
      <c r="Z54" s="494"/>
    </row>
    <row r="55" spans="1:26" ht="15">
      <c r="A55" s="458"/>
      <c r="B55" s="459" t="s">
        <v>360</v>
      </c>
      <c r="C55" s="460" t="s">
        <v>361</v>
      </c>
      <c r="D55" s="453"/>
      <c r="E55" s="405">
        <v>57217490</v>
      </c>
      <c r="F55" s="405">
        <v>0</v>
      </c>
      <c r="G55" s="462">
        <f t="shared" si="0"/>
        <v>57217490</v>
      </c>
      <c r="H55" s="545">
        <v>58285378</v>
      </c>
      <c r="I55" s="545">
        <v>0</v>
      </c>
      <c r="J55" s="407">
        <f t="shared" si="1"/>
        <v>58285378</v>
      </c>
      <c r="L55" s="533"/>
      <c r="M55" s="533"/>
      <c r="N55" s="533"/>
      <c r="X55" s="494"/>
      <c r="Y55" s="494"/>
      <c r="Z55" s="494"/>
    </row>
    <row r="56" spans="1:26" ht="15">
      <c r="A56" s="458"/>
      <c r="B56" s="459" t="s">
        <v>362</v>
      </c>
      <c r="C56" s="460" t="s">
        <v>255</v>
      </c>
      <c r="D56" s="461"/>
      <c r="E56" s="405">
        <v>752873</v>
      </c>
      <c r="F56" s="405">
        <v>0</v>
      </c>
      <c r="G56" s="462">
        <f t="shared" si="0"/>
        <v>752873</v>
      </c>
      <c r="H56" s="405">
        <v>484735</v>
      </c>
      <c r="I56" s="405">
        <v>0</v>
      </c>
      <c r="J56" s="407">
        <f t="shared" si="1"/>
        <v>484735</v>
      </c>
      <c r="L56" s="533"/>
      <c r="M56" s="533"/>
      <c r="N56" s="533"/>
      <c r="X56" s="494"/>
      <c r="Y56" s="494"/>
      <c r="Z56" s="494"/>
    </row>
    <row r="57" spans="1:26" ht="15">
      <c r="A57" s="458"/>
      <c r="B57" s="459"/>
      <c r="C57" s="466"/>
      <c r="D57" s="461"/>
      <c r="E57" s="479"/>
      <c r="F57" s="479"/>
      <c r="G57" s="480"/>
      <c r="H57" s="479"/>
      <c r="I57" s="479"/>
      <c r="J57" s="497"/>
      <c r="L57" s="533"/>
      <c r="M57" s="533"/>
      <c r="N57" s="533"/>
      <c r="X57" s="494"/>
      <c r="Y57" s="494"/>
      <c r="Z57" s="494"/>
    </row>
    <row r="58" spans="1:26" ht="15">
      <c r="A58" s="481"/>
      <c r="B58" s="482"/>
      <c r="C58" s="483" t="s">
        <v>419</v>
      </c>
      <c r="D58" s="484"/>
      <c r="E58" s="430">
        <f>E10+E11+E12+E13+E17+E20+E21+E24+E25+E26+E31+E32+E33+E36+E39+E40</f>
        <v>1104682083</v>
      </c>
      <c r="F58" s="430">
        <f>F10+F11+F12+F13+F17+F20+F21+F24+F25+F26+F31+F32+F33+F36+F39+F40</f>
        <v>871644910</v>
      </c>
      <c r="G58" s="531">
        <f>+E58+F58</f>
        <v>1976326993</v>
      </c>
      <c r="H58" s="430">
        <f>H10+H11+H12+H13+H17+H20+H21+H24+H25+H26+H31+H32+H33+H36+H39+H40</f>
        <v>661691961</v>
      </c>
      <c r="I58" s="430">
        <f>I10+I11+I12+I13+I17+I20+I21+I24+I25+I26+I31+I32+I33+I36+I39+I40</f>
        <v>641886522</v>
      </c>
      <c r="J58" s="432">
        <f>+H58+I58</f>
        <v>1303578483</v>
      </c>
      <c r="L58" s="533"/>
      <c r="M58" s="533"/>
      <c r="N58" s="533"/>
      <c r="X58" s="494"/>
      <c r="Y58" s="494"/>
      <c r="Z58" s="494"/>
    </row>
    <row r="59" spans="1:26" ht="15">
      <c r="A59" s="485"/>
      <c r="B59" s="486"/>
      <c r="C59" s="487"/>
      <c r="D59" s="444"/>
      <c r="E59" s="435"/>
      <c r="H59" s="525"/>
      <c r="L59" s="532"/>
      <c r="M59" s="532"/>
      <c r="N59" s="532"/>
      <c r="X59" s="494"/>
      <c r="Y59" s="494"/>
      <c r="Z59" s="494"/>
    </row>
    <row r="60" spans="1:26" ht="18">
      <c r="A60" s="460"/>
      <c r="B60" s="373" t="s">
        <v>246</v>
      </c>
      <c r="C60" s="466"/>
      <c r="D60" s="447"/>
      <c r="E60" s="435"/>
      <c r="H60" s="525"/>
      <c r="L60" s="532"/>
      <c r="M60" s="532"/>
      <c r="N60" s="532"/>
      <c r="X60" s="494"/>
      <c r="Y60" s="494"/>
      <c r="Z60" s="494"/>
    </row>
    <row r="61" spans="1:26" ht="15">
      <c r="A61" s="460"/>
      <c r="B61" s="436"/>
      <c r="C61" s="466"/>
      <c r="D61" s="447"/>
      <c r="E61" s="435"/>
      <c r="G61" s="437"/>
      <c r="J61" s="437"/>
      <c r="L61" s="532"/>
      <c r="M61" s="532"/>
      <c r="N61" s="532"/>
      <c r="X61" s="494"/>
      <c r="Y61" s="494"/>
      <c r="Z61" s="494"/>
    </row>
    <row r="62" spans="1:14" ht="15">
      <c r="A62" s="460"/>
      <c r="B62" s="459"/>
      <c r="C62" s="466"/>
      <c r="D62" s="447"/>
      <c r="E62" s="435"/>
      <c r="G62" s="437"/>
      <c r="L62" s="532"/>
      <c r="M62" s="532"/>
      <c r="N62" s="532"/>
    </row>
    <row r="63" spans="1:7" s="454" customFormat="1" ht="15">
      <c r="A63" s="452"/>
      <c r="B63" s="452"/>
      <c r="C63" s="457"/>
      <c r="D63" s="488"/>
      <c r="E63" s="435"/>
      <c r="F63" s="435"/>
      <c r="G63" s="442"/>
    </row>
    <row r="64" spans="1:7" s="454" customFormat="1" ht="15">
      <c r="A64" s="452"/>
      <c r="B64" s="452"/>
      <c r="C64" s="457"/>
      <c r="D64" s="488"/>
      <c r="E64" s="435"/>
      <c r="F64" s="435"/>
      <c r="G64" s="442"/>
    </row>
    <row r="65" spans="1:7" s="454" customFormat="1" ht="15">
      <c r="A65" s="452"/>
      <c r="B65" s="452"/>
      <c r="C65" s="457"/>
      <c r="D65" s="488"/>
      <c r="E65" s="441"/>
      <c r="F65" s="435"/>
      <c r="G65" s="377"/>
    </row>
    <row r="66" spans="1:7" s="454" customFormat="1" ht="15">
      <c r="A66" s="452"/>
      <c r="B66" s="452"/>
      <c r="C66" s="452"/>
      <c r="D66" s="488"/>
      <c r="E66" s="441"/>
      <c r="F66" s="435"/>
      <c r="G66" s="377"/>
    </row>
    <row r="67" spans="1:8" s="454" customFormat="1" ht="15">
      <c r="A67" s="452"/>
      <c r="B67" s="489"/>
      <c r="C67" s="452"/>
      <c r="D67" s="488"/>
      <c r="E67" s="441"/>
      <c r="F67" s="435"/>
      <c r="G67" s="377"/>
      <c r="H67" s="490"/>
    </row>
    <row r="68" spans="1:8" s="454" customFormat="1" ht="15">
      <c r="A68" s="452"/>
      <c r="B68" s="489"/>
      <c r="C68" s="452"/>
      <c r="D68" s="488"/>
      <c r="E68" s="441"/>
      <c r="F68" s="435"/>
      <c r="G68" s="377"/>
      <c r="H68" s="490"/>
    </row>
    <row r="69" spans="1:8" s="454" customFormat="1" ht="15">
      <c r="A69" s="452"/>
      <c r="B69" s="452"/>
      <c r="C69" s="457"/>
      <c r="D69" s="488"/>
      <c r="E69" s="441"/>
      <c r="F69" s="435"/>
      <c r="G69" s="377"/>
      <c r="H69" s="490"/>
    </row>
    <row r="70" spans="1:8" s="454" customFormat="1" ht="15">
      <c r="A70" s="490"/>
      <c r="B70" s="490"/>
      <c r="C70" s="490"/>
      <c r="D70" s="447"/>
      <c r="E70" s="441"/>
      <c r="F70" s="435"/>
      <c r="G70" s="377"/>
      <c r="H70" s="490"/>
    </row>
    <row r="71" spans="1:8" ht="15">
      <c r="A71" s="491"/>
      <c r="B71" s="491"/>
      <c r="C71" s="491"/>
      <c r="D71" s="447"/>
      <c r="H71" s="491"/>
    </row>
    <row r="72" spans="1:8" ht="15">
      <c r="A72" s="491"/>
      <c r="B72" s="491"/>
      <c r="C72" s="491"/>
      <c r="D72" s="447"/>
      <c r="H72" s="491"/>
    </row>
    <row r="73" spans="1:8" s="454" customFormat="1" ht="15">
      <c r="A73" s="490"/>
      <c r="B73" s="490"/>
      <c r="C73" s="490"/>
      <c r="D73" s="447"/>
      <c r="E73" s="441"/>
      <c r="F73" s="435"/>
      <c r="G73" s="377"/>
      <c r="H73" s="490"/>
    </row>
    <row r="74" spans="1:8" ht="15">
      <c r="A74" s="491"/>
      <c r="B74" s="491"/>
      <c r="C74" s="491"/>
      <c r="D74" s="447"/>
      <c r="H74" s="491"/>
    </row>
    <row r="75" spans="1:8" ht="15">
      <c r="A75" s="491"/>
      <c r="B75" s="491"/>
      <c r="C75" s="491"/>
      <c r="D75" s="447"/>
      <c r="H75" s="491"/>
    </row>
    <row r="76" spans="1:8" ht="15">
      <c r="A76" s="491"/>
      <c r="B76" s="491"/>
      <c r="C76" s="491"/>
      <c r="D76" s="447"/>
      <c r="H76" s="491"/>
    </row>
    <row r="77" spans="1:8" ht="15">
      <c r="A77" s="491"/>
      <c r="B77" s="491"/>
      <c r="C77" s="491"/>
      <c r="D77" s="447"/>
      <c r="H77" s="491"/>
    </row>
    <row r="78" spans="1:8" ht="15">
      <c r="A78" s="460"/>
      <c r="B78" s="460"/>
      <c r="C78" s="466"/>
      <c r="D78" s="447"/>
      <c r="H78" s="491"/>
    </row>
    <row r="79" spans="1:4" ht="18">
      <c r="A79" s="460"/>
      <c r="B79" s="460"/>
      <c r="C79" s="492"/>
      <c r="D79" s="447"/>
    </row>
    <row r="80" spans="1:4" ht="15">
      <c r="A80" s="460"/>
      <c r="B80" s="460"/>
      <c r="C80" s="466"/>
      <c r="D80" s="447"/>
    </row>
    <row r="81" spans="1:4" ht="15">
      <c r="A81" s="460"/>
      <c r="B81" s="460"/>
      <c r="C81" s="466"/>
      <c r="D81" s="447"/>
    </row>
    <row r="82" spans="1:4" ht="15">
      <c r="A82" s="460"/>
      <c r="B82" s="460"/>
      <c r="C82" s="465"/>
      <c r="D82" s="488"/>
    </row>
    <row r="83" spans="1:4" ht="15">
      <c r="A83" s="460"/>
      <c r="B83" s="460"/>
      <c r="C83" s="466"/>
      <c r="D83" s="447"/>
    </row>
    <row r="84" spans="1:4" ht="18">
      <c r="A84" s="460"/>
      <c r="B84" s="460"/>
      <c r="C84" s="492"/>
      <c r="D84" s="447"/>
    </row>
    <row r="85" spans="1:4" ht="15">
      <c r="A85" s="460"/>
      <c r="B85" s="460"/>
      <c r="C85" s="466"/>
      <c r="D85" s="447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>&amp;L&amp;"Tahoma,Regular"&amp;10
&amp;8Sınıflandırma: &amp;"Tahoma,Bold"&amp;K3333FFDahili Kullanım&amp;"Microsoft Sans Serif,Regular"&amp;8&amp;K000000
 &amp;C&amp;"Times New Roman,Normal"&amp;16 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1">
      <selection activeCell="C29" sqref="C29"/>
    </sheetView>
  </sheetViews>
  <sheetFormatPr defaultColWidth="9.140625" defaultRowHeight="12.75"/>
  <cols>
    <col min="1" max="1" width="2.140625" style="36" customWidth="1"/>
    <col min="2" max="2" width="11.28125" style="36" bestFit="1" customWidth="1"/>
    <col min="3" max="3" width="75.140625" style="36" customWidth="1"/>
    <col min="4" max="4" width="8.7109375" style="36" customWidth="1"/>
    <col min="5" max="5" width="16.421875" style="351" bestFit="1" customWidth="1"/>
    <col min="6" max="6" width="16.421875" style="36" customWidth="1"/>
    <col min="7" max="7" width="16.8515625" style="36" customWidth="1"/>
    <col min="8" max="8" width="16.421875" style="36" bestFit="1" customWidth="1"/>
    <col min="9" max="9" width="17.140625" style="36" bestFit="1" customWidth="1"/>
    <col min="10" max="10" width="16.421875" style="36" bestFit="1" customWidth="1"/>
    <col min="11" max="12" width="12.00390625" style="36" bestFit="1" customWidth="1"/>
    <col min="13" max="13" width="10.00390625" style="36" bestFit="1" customWidth="1"/>
    <col min="14" max="14" width="19.8515625" style="36" bestFit="1" customWidth="1"/>
    <col min="15" max="16384" width="9.140625" style="36" customWidth="1"/>
  </cols>
  <sheetData>
    <row r="2" spans="1:10" ht="20.25">
      <c r="A2" s="3" t="s">
        <v>237</v>
      </c>
      <c r="B2" s="298"/>
      <c r="C2" s="298"/>
      <c r="D2" s="298"/>
      <c r="E2" s="4"/>
      <c r="F2" s="5"/>
      <c r="G2" s="4"/>
      <c r="H2" s="4"/>
      <c r="I2" s="4"/>
      <c r="J2" s="6"/>
    </row>
    <row r="3" spans="1:10" ht="21">
      <c r="A3" s="7" t="s">
        <v>572</v>
      </c>
      <c r="B3" s="252"/>
      <c r="C3" s="252"/>
      <c r="D3" s="252"/>
      <c r="E3" s="8"/>
      <c r="F3" s="8"/>
      <c r="G3" s="8"/>
      <c r="H3" s="8"/>
      <c r="I3" s="8"/>
      <c r="J3" s="9"/>
    </row>
    <row r="4" spans="1:10" ht="17.25" customHeight="1">
      <c r="A4" s="299"/>
      <c r="B4" s="300"/>
      <c r="C4" s="301"/>
      <c r="D4" s="301"/>
      <c r="E4" s="10"/>
      <c r="F4" s="11"/>
      <c r="G4" s="10"/>
      <c r="H4" s="10"/>
      <c r="I4" s="10"/>
      <c r="J4" s="302"/>
    </row>
    <row r="5" spans="1:10" ht="15.75" customHeight="1">
      <c r="A5" s="273"/>
      <c r="B5" s="303"/>
      <c r="C5" s="304"/>
      <c r="D5" s="652" t="s">
        <v>67</v>
      </c>
      <c r="E5" s="305"/>
      <c r="F5" s="306"/>
      <c r="G5" s="306"/>
      <c r="H5" s="306"/>
      <c r="I5" s="306"/>
      <c r="J5" s="307"/>
    </row>
    <row r="6" spans="1:10" ht="16.5" customHeight="1">
      <c r="A6" s="273"/>
      <c r="B6" s="308"/>
      <c r="C6" s="309"/>
      <c r="D6" s="653"/>
      <c r="E6" s="655" t="s">
        <v>420</v>
      </c>
      <c r="F6" s="656"/>
      <c r="G6" s="656"/>
      <c r="H6" s="656"/>
      <c r="I6" s="656"/>
      <c r="J6" s="657"/>
    </row>
    <row r="7" spans="1:10" ht="16.5" customHeight="1">
      <c r="A7" s="273"/>
      <c r="B7" s="44"/>
      <c r="C7" s="309"/>
      <c r="D7" s="653"/>
      <c r="E7" s="649" t="s">
        <v>421</v>
      </c>
      <c r="F7" s="650"/>
      <c r="G7" s="651"/>
      <c r="H7" s="649" t="s">
        <v>422</v>
      </c>
      <c r="I7" s="650"/>
      <c r="J7" s="658"/>
    </row>
    <row r="8" spans="1:43" ht="15" customHeight="1">
      <c r="A8" s="273"/>
      <c r="B8" s="310"/>
      <c r="C8" s="311"/>
      <c r="D8" s="653"/>
      <c r="E8" s="312"/>
      <c r="F8" s="583">
        <f>+a!F9</f>
        <v>45199</v>
      </c>
      <c r="G8" s="313"/>
      <c r="H8" s="314"/>
      <c r="I8" s="583">
        <f>a!I9</f>
        <v>44926</v>
      </c>
      <c r="J8" s="315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</row>
    <row r="9" spans="1:43" ht="4.5" customHeight="1">
      <c r="A9" s="273"/>
      <c r="B9" s="310"/>
      <c r="C9" s="311"/>
      <c r="D9" s="653"/>
      <c r="E9" s="317"/>
      <c r="F9" s="318"/>
      <c r="G9" s="319"/>
      <c r="H9" s="320"/>
      <c r="I9" s="318"/>
      <c r="J9" s="321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</row>
    <row r="10" spans="1:33" ht="13.5" customHeight="1">
      <c r="A10" s="299"/>
      <c r="B10" s="323"/>
      <c r="C10" s="626"/>
      <c r="D10" s="654"/>
      <c r="E10" s="622" t="s">
        <v>85</v>
      </c>
      <c r="F10" s="623" t="s">
        <v>86</v>
      </c>
      <c r="G10" s="623" t="s">
        <v>248</v>
      </c>
      <c r="H10" s="624" t="s">
        <v>85</v>
      </c>
      <c r="I10" s="623" t="s">
        <v>86</v>
      </c>
      <c r="J10" s="625" t="s">
        <v>248</v>
      </c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</row>
    <row r="11" spans="1:7" ht="0.75" customHeight="1">
      <c r="A11" s="299"/>
      <c r="B11" s="323"/>
      <c r="C11" s="324"/>
      <c r="D11" s="325"/>
      <c r="E11" s="326"/>
      <c r="F11" s="325"/>
      <c r="G11" s="327"/>
    </row>
    <row r="12" spans="1:16" ht="15">
      <c r="A12" s="273"/>
      <c r="B12" s="265" t="s">
        <v>95</v>
      </c>
      <c r="C12" s="265"/>
      <c r="D12" s="328"/>
      <c r="E12" s="329">
        <f>+E13+E32+E50</f>
        <v>1022301804</v>
      </c>
      <c r="F12" s="329">
        <f>+F13+F32+F50</f>
        <v>1062875679</v>
      </c>
      <c r="G12" s="330">
        <f>+E12+F12</f>
        <v>2085177483</v>
      </c>
      <c r="H12" s="329">
        <f>+H13+H32+H50</f>
        <v>671097930</v>
      </c>
      <c r="I12" s="329">
        <f>+I13+I32+I50</f>
        <v>891778505</v>
      </c>
      <c r="J12" s="331">
        <f>+H12+I12</f>
        <v>1562876435</v>
      </c>
      <c r="K12" s="332"/>
      <c r="L12" s="332"/>
      <c r="M12" s="332"/>
      <c r="N12" s="332"/>
      <c r="O12" s="332"/>
      <c r="P12" s="333"/>
    </row>
    <row r="13" spans="1:15" ht="15">
      <c r="A13" s="273"/>
      <c r="B13" s="265" t="s">
        <v>10</v>
      </c>
      <c r="C13" s="265" t="s">
        <v>96</v>
      </c>
      <c r="D13" s="503" t="s">
        <v>245</v>
      </c>
      <c r="E13" s="22">
        <f>+E14+E18+E21+E24+E25+SUM(E28:E31)</f>
        <v>196580804</v>
      </c>
      <c r="F13" s="22">
        <f>+F14+F18+F21+F24+F25+SUM(F28:F31)</f>
        <v>178904459</v>
      </c>
      <c r="G13" s="20">
        <f>+E13+F13</f>
        <v>375485263</v>
      </c>
      <c r="H13" s="22">
        <f>+H14+H18+H21+H24+H25+SUM(H28:H31)</f>
        <v>109607909</v>
      </c>
      <c r="I13" s="22">
        <f>+I14+I18+I21+I24+I25+SUM(I28:I31)</f>
        <v>122760648</v>
      </c>
      <c r="J13" s="21">
        <f>+H13+I13</f>
        <v>232368557</v>
      </c>
      <c r="K13" s="332"/>
      <c r="L13" s="332"/>
      <c r="M13" s="332"/>
      <c r="N13" s="332"/>
      <c r="O13" s="332"/>
    </row>
    <row r="14" spans="1:15" ht="15">
      <c r="A14" s="273"/>
      <c r="B14" s="334" t="s">
        <v>33</v>
      </c>
      <c r="C14" s="72" t="s">
        <v>97</v>
      </c>
      <c r="D14" s="263"/>
      <c r="E14" s="335">
        <f>+SUM(E15:E17)</f>
        <v>183160238</v>
      </c>
      <c r="F14" s="335">
        <f>+SUM(F15:F17)</f>
        <v>127077189</v>
      </c>
      <c r="G14" s="336">
        <f>+E14+F14</f>
        <v>310237427</v>
      </c>
      <c r="H14" s="335">
        <f>+SUM(H15:H17)</f>
        <v>103006476</v>
      </c>
      <c r="I14" s="335">
        <f>+SUM(I15:I17)</f>
        <v>84083930</v>
      </c>
      <c r="J14" s="337">
        <f>+H14+I14</f>
        <v>187090406</v>
      </c>
      <c r="K14" s="332"/>
      <c r="L14" s="332"/>
      <c r="M14" s="332"/>
      <c r="N14" s="332"/>
      <c r="O14" s="332"/>
    </row>
    <row r="15" spans="1:15" ht="15">
      <c r="A15" s="273"/>
      <c r="B15" s="334" t="s">
        <v>51</v>
      </c>
      <c r="C15" s="72" t="s">
        <v>98</v>
      </c>
      <c r="D15" s="263"/>
      <c r="E15" s="335">
        <v>0</v>
      </c>
      <c r="F15" s="335">
        <v>3900010</v>
      </c>
      <c r="G15" s="336">
        <f aca="true" t="shared" si="0" ref="G15:G54">+E15+F15</f>
        <v>3900010</v>
      </c>
      <c r="H15" s="335">
        <v>0</v>
      </c>
      <c r="I15" s="335">
        <v>3426185</v>
      </c>
      <c r="J15" s="337">
        <v>3426185</v>
      </c>
      <c r="K15" s="332"/>
      <c r="L15" s="332"/>
      <c r="M15" s="332"/>
      <c r="N15" s="332"/>
      <c r="O15" s="332"/>
    </row>
    <row r="16" spans="1:15" ht="15">
      <c r="A16" s="273"/>
      <c r="B16" s="334" t="s">
        <v>52</v>
      </c>
      <c r="C16" s="72" t="s">
        <v>99</v>
      </c>
      <c r="D16" s="263"/>
      <c r="E16" s="335">
        <v>10172746</v>
      </c>
      <c r="F16" s="335">
        <v>4942154</v>
      </c>
      <c r="G16" s="336">
        <f t="shared" si="0"/>
        <v>15114900</v>
      </c>
      <c r="H16" s="335">
        <v>4397754</v>
      </c>
      <c r="I16" s="335">
        <v>2191958</v>
      </c>
      <c r="J16" s="337">
        <v>6589712</v>
      </c>
      <c r="K16" s="332"/>
      <c r="L16" s="332"/>
      <c r="M16" s="332"/>
      <c r="N16" s="332"/>
      <c r="O16" s="332"/>
    </row>
    <row r="17" spans="1:15" ht="15">
      <c r="A17" s="273"/>
      <c r="B17" s="338" t="s">
        <v>53</v>
      </c>
      <c r="C17" s="72" t="s">
        <v>100</v>
      </c>
      <c r="D17" s="263"/>
      <c r="E17" s="335">
        <v>172987492</v>
      </c>
      <c r="F17" s="335">
        <v>118235025</v>
      </c>
      <c r="G17" s="336">
        <f t="shared" si="0"/>
        <v>291222517</v>
      </c>
      <c r="H17" s="335">
        <v>98608722</v>
      </c>
      <c r="I17" s="335">
        <v>78465787</v>
      </c>
      <c r="J17" s="337">
        <v>177074509</v>
      </c>
      <c r="K17" s="332"/>
      <c r="L17" s="332"/>
      <c r="M17" s="332"/>
      <c r="N17" s="332"/>
      <c r="O17" s="332"/>
    </row>
    <row r="18" spans="1:15" ht="15">
      <c r="A18" s="273"/>
      <c r="B18" s="334" t="s">
        <v>32</v>
      </c>
      <c r="C18" s="72" t="s">
        <v>101</v>
      </c>
      <c r="D18" s="263"/>
      <c r="E18" s="335">
        <f>+E19+E20</f>
        <v>1245337</v>
      </c>
      <c r="F18" s="335">
        <f>+F19+F20</f>
        <v>5293985</v>
      </c>
      <c r="G18" s="336">
        <f t="shared" si="0"/>
        <v>6539322</v>
      </c>
      <c r="H18" s="335">
        <v>496948</v>
      </c>
      <c r="I18" s="335">
        <v>3421615</v>
      </c>
      <c r="J18" s="337">
        <v>3918563</v>
      </c>
      <c r="K18" s="332"/>
      <c r="L18" s="332"/>
      <c r="M18" s="332"/>
      <c r="N18" s="332"/>
      <c r="O18" s="332"/>
    </row>
    <row r="19" spans="1:15" ht="15">
      <c r="A19" s="273"/>
      <c r="B19" s="334" t="s">
        <v>156</v>
      </c>
      <c r="C19" s="72" t="s">
        <v>102</v>
      </c>
      <c r="D19" s="263"/>
      <c r="E19" s="335">
        <v>1245337</v>
      </c>
      <c r="F19" s="335">
        <v>5293985</v>
      </c>
      <c r="G19" s="336">
        <f t="shared" si="0"/>
        <v>6539322</v>
      </c>
      <c r="H19" s="335">
        <v>496948</v>
      </c>
      <c r="I19" s="335">
        <v>3421615</v>
      </c>
      <c r="J19" s="337">
        <v>3918563</v>
      </c>
      <c r="K19" s="332"/>
      <c r="L19" s="332"/>
      <c r="M19" s="332"/>
      <c r="N19" s="332"/>
      <c r="O19" s="332"/>
    </row>
    <row r="20" spans="1:15" ht="15">
      <c r="A20" s="273"/>
      <c r="B20" s="334" t="s">
        <v>157</v>
      </c>
      <c r="C20" s="72" t="s">
        <v>103</v>
      </c>
      <c r="D20" s="263"/>
      <c r="E20" s="335">
        <v>0</v>
      </c>
      <c r="F20" s="335">
        <v>0</v>
      </c>
      <c r="G20" s="336">
        <f t="shared" si="0"/>
        <v>0</v>
      </c>
      <c r="H20" s="335">
        <v>0</v>
      </c>
      <c r="I20" s="335">
        <v>0</v>
      </c>
      <c r="J20" s="337">
        <v>0</v>
      </c>
      <c r="K20" s="332"/>
      <c r="L20" s="332"/>
      <c r="M20" s="332"/>
      <c r="N20" s="332"/>
      <c r="O20" s="332"/>
    </row>
    <row r="21" spans="1:15" ht="15">
      <c r="A21" s="273"/>
      <c r="B21" s="334" t="s">
        <v>34</v>
      </c>
      <c r="C21" s="72" t="s">
        <v>104</v>
      </c>
      <c r="D21" s="263"/>
      <c r="E21" s="335">
        <f>+E22+E23</f>
        <v>759686</v>
      </c>
      <c r="F21" s="335">
        <f>+F22+F23</f>
        <v>44767849</v>
      </c>
      <c r="G21" s="336">
        <f t="shared" si="0"/>
        <v>45527535</v>
      </c>
      <c r="H21" s="335">
        <f>+H22+H23</f>
        <v>746185</v>
      </c>
      <c r="I21" s="335">
        <f>+I22+I23</f>
        <v>34313538</v>
      </c>
      <c r="J21" s="337">
        <f>+H21+I21</f>
        <v>35059723</v>
      </c>
      <c r="K21" s="332"/>
      <c r="L21" s="332"/>
      <c r="M21" s="332"/>
      <c r="N21" s="332"/>
      <c r="O21" s="332"/>
    </row>
    <row r="22" spans="1:15" ht="15">
      <c r="A22" s="273"/>
      <c r="B22" s="334" t="s">
        <v>286</v>
      </c>
      <c r="C22" s="72" t="s">
        <v>105</v>
      </c>
      <c r="D22" s="263"/>
      <c r="E22" s="335">
        <v>0</v>
      </c>
      <c r="F22" s="335">
        <v>0</v>
      </c>
      <c r="G22" s="336">
        <f t="shared" si="0"/>
        <v>0</v>
      </c>
      <c r="H22" s="335">
        <v>0</v>
      </c>
      <c r="I22" s="335">
        <v>0</v>
      </c>
      <c r="J22" s="337">
        <v>0</v>
      </c>
      <c r="K22" s="332"/>
      <c r="L22" s="332"/>
      <c r="M22" s="332"/>
      <c r="N22" s="332"/>
      <c r="O22" s="332"/>
    </row>
    <row r="23" spans="1:15" ht="15">
      <c r="A23" s="273"/>
      <c r="B23" s="334" t="s">
        <v>287</v>
      </c>
      <c r="C23" s="72" t="s">
        <v>106</v>
      </c>
      <c r="D23" s="263"/>
      <c r="E23" s="335">
        <v>759686</v>
      </c>
      <c r="F23" s="335">
        <v>44767849</v>
      </c>
      <c r="G23" s="336">
        <f t="shared" si="0"/>
        <v>45527535</v>
      </c>
      <c r="H23" s="335">
        <v>746185</v>
      </c>
      <c r="I23" s="335">
        <v>34313538</v>
      </c>
      <c r="J23" s="337">
        <v>35059723</v>
      </c>
      <c r="K23" s="332"/>
      <c r="L23" s="332"/>
      <c r="M23" s="332"/>
      <c r="N23" s="332"/>
      <c r="O23" s="332"/>
    </row>
    <row r="24" spans="1:15" ht="15">
      <c r="A24" s="273"/>
      <c r="B24" s="334" t="s">
        <v>35</v>
      </c>
      <c r="C24" s="72" t="s">
        <v>107</v>
      </c>
      <c r="D24" s="263"/>
      <c r="E24" s="335">
        <v>0</v>
      </c>
      <c r="F24" s="335">
        <v>0</v>
      </c>
      <c r="G24" s="336">
        <f t="shared" si="0"/>
        <v>0</v>
      </c>
      <c r="H24" s="335">
        <v>0</v>
      </c>
      <c r="I24" s="335">
        <v>0</v>
      </c>
      <c r="J24" s="337">
        <v>0</v>
      </c>
      <c r="K24" s="332"/>
      <c r="L24" s="332"/>
      <c r="M24" s="332"/>
      <c r="N24" s="332"/>
      <c r="O24" s="332"/>
    </row>
    <row r="25" spans="1:15" ht="15">
      <c r="A25" s="273"/>
      <c r="B25" s="334" t="s">
        <v>45</v>
      </c>
      <c r="C25" s="72" t="s">
        <v>108</v>
      </c>
      <c r="D25" s="263"/>
      <c r="E25" s="335">
        <f>+E26+E27</f>
        <v>11415543</v>
      </c>
      <c r="F25" s="335">
        <f>+F26+F27</f>
        <v>113732</v>
      </c>
      <c r="G25" s="336">
        <f>+E25+F25</f>
        <v>11529275</v>
      </c>
      <c r="H25" s="335">
        <v>5358300</v>
      </c>
      <c r="I25" s="335">
        <v>295471</v>
      </c>
      <c r="J25" s="337">
        <v>5653771</v>
      </c>
      <c r="K25" s="332"/>
      <c r="L25" s="332"/>
      <c r="M25" s="332"/>
      <c r="N25" s="332"/>
      <c r="O25" s="332"/>
    </row>
    <row r="26" spans="1:15" ht="15">
      <c r="A26" s="273"/>
      <c r="B26" s="334" t="s">
        <v>230</v>
      </c>
      <c r="C26" s="72" t="s">
        <v>109</v>
      </c>
      <c r="D26" s="263"/>
      <c r="E26" s="335">
        <v>11415543</v>
      </c>
      <c r="F26" s="335">
        <v>113732</v>
      </c>
      <c r="G26" s="336">
        <f t="shared" si="0"/>
        <v>11529275</v>
      </c>
      <c r="H26" s="335">
        <v>5358300</v>
      </c>
      <c r="I26" s="335">
        <v>295471</v>
      </c>
      <c r="J26" s="337">
        <v>5653771</v>
      </c>
      <c r="K26" s="332"/>
      <c r="L26" s="332"/>
      <c r="M26" s="332"/>
      <c r="N26" s="332"/>
      <c r="O26" s="332"/>
    </row>
    <row r="27" spans="1:15" ht="15">
      <c r="A27" s="273"/>
      <c r="B27" s="334" t="s">
        <v>231</v>
      </c>
      <c r="C27" s="72" t="s">
        <v>110</v>
      </c>
      <c r="D27" s="263"/>
      <c r="E27" s="335">
        <v>0</v>
      </c>
      <c r="F27" s="335">
        <v>0</v>
      </c>
      <c r="G27" s="336">
        <f t="shared" si="0"/>
        <v>0</v>
      </c>
      <c r="H27" s="335">
        <v>0</v>
      </c>
      <c r="I27" s="335">
        <v>0</v>
      </c>
      <c r="J27" s="337">
        <v>0</v>
      </c>
      <c r="K27" s="332"/>
      <c r="L27" s="332"/>
      <c r="M27" s="332"/>
      <c r="N27" s="332"/>
      <c r="O27" s="332"/>
    </row>
    <row r="28" spans="1:15" ht="15">
      <c r="A28" s="273"/>
      <c r="B28" s="334" t="s">
        <v>233</v>
      </c>
      <c r="C28" s="72" t="s">
        <v>111</v>
      </c>
      <c r="D28" s="263"/>
      <c r="E28" s="335">
        <v>0</v>
      </c>
      <c r="F28" s="335">
        <v>0</v>
      </c>
      <c r="G28" s="336">
        <f t="shared" si="0"/>
        <v>0</v>
      </c>
      <c r="H28" s="335">
        <v>0</v>
      </c>
      <c r="I28" s="335">
        <v>0</v>
      </c>
      <c r="J28" s="337">
        <v>0</v>
      </c>
      <c r="K28" s="332"/>
      <c r="L28" s="332"/>
      <c r="M28" s="332"/>
      <c r="N28" s="332"/>
      <c r="O28" s="332"/>
    </row>
    <row r="29" spans="1:15" ht="15">
      <c r="A29" s="273"/>
      <c r="B29" s="334" t="s">
        <v>234</v>
      </c>
      <c r="C29" s="14" t="s">
        <v>112</v>
      </c>
      <c r="D29" s="263"/>
      <c r="E29" s="335">
        <v>0</v>
      </c>
      <c r="F29" s="335">
        <v>0</v>
      </c>
      <c r="G29" s="336">
        <f t="shared" si="0"/>
        <v>0</v>
      </c>
      <c r="H29" s="335">
        <v>0</v>
      </c>
      <c r="I29" s="335">
        <v>0</v>
      </c>
      <c r="J29" s="337">
        <v>0</v>
      </c>
      <c r="K29" s="332"/>
      <c r="L29" s="332"/>
      <c r="M29" s="332"/>
      <c r="N29" s="332"/>
      <c r="O29" s="332"/>
    </row>
    <row r="30" spans="1:15" ht="15">
      <c r="A30" s="273"/>
      <c r="B30" s="334" t="s">
        <v>288</v>
      </c>
      <c r="C30" s="72" t="s">
        <v>113</v>
      </c>
      <c r="D30" s="263"/>
      <c r="E30" s="335">
        <v>0</v>
      </c>
      <c r="F30" s="335">
        <v>1651704</v>
      </c>
      <c r="G30" s="336">
        <f t="shared" si="0"/>
        <v>1651704</v>
      </c>
      <c r="H30" s="335">
        <v>0</v>
      </c>
      <c r="I30" s="335">
        <v>646094</v>
      </c>
      <c r="J30" s="337">
        <v>646094</v>
      </c>
      <c r="K30" s="332"/>
      <c r="L30" s="332"/>
      <c r="M30" s="332"/>
      <c r="N30" s="332"/>
      <c r="O30" s="332"/>
    </row>
    <row r="31" spans="1:15" ht="15">
      <c r="A31" s="273"/>
      <c r="B31" s="334" t="s">
        <v>289</v>
      </c>
      <c r="C31" s="72" t="s">
        <v>114</v>
      </c>
      <c r="D31" s="263"/>
      <c r="E31" s="335">
        <v>0</v>
      </c>
      <c r="F31" s="335">
        <v>0</v>
      </c>
      <c r="G31" s="336">
        <f t="shared" si="0"/>
        <v>0</v>
      </c>
      <c r="H31" s="335">
        <v>0</v>
      </c>
      <c r="I31" s="335">
        <v>0</v>
      </c>
      <c r="J31" s="337">
        <v>0</v>
      </c>
      <c r="K31" s="332"/>
      <c r="L31" s="332"/>
      <c r="M31" s="332"/>
      <c r="N31" s="332"/>
      <c r="O31" s="332"/>
    </row>
    <row r="32" spans="1:15" ht="15">
      <c r="A32" s="262"/>
      <c r="B32" s="339" t="s">
        <v>15</v>
      </c>
      <c r="C32" s="265" t="s">
        <v>115</v>
      </c>
      <c r="D32" s="503" t="s">
        <v>245</v>
      </c>
      <c r="E32" s="22">
        <f>+E33+E47</f>
        <v>514216627</v>
      </c>
      <c r="F32" s="22">
        <f>+F33+F47</f>
        <v>62928526</v>
      </c>
      <c r="G32" s="20">
        <f t="shared" si="0"/>
        <v>577145153</v>
      </c>
      <c r="H32" s="22">
        <f>+H33+H47</f>
        <v>218307341</v>
      </c>
      <c r="I32" s="22">
        <f>+I33+I47</f>
        <v>31192316</v>
      </c>
      <c r="J32" s="21">
        <f>+H32+I32</f>
        <v>249499657</v>
      </c>
      <c r="K32" s="332"/>
      <c r="L32" s="332"/>
      <c r="M32" s="332"/>
      <c r="N32" s="332"/>
      <c r="O32" s="332"/>
    </row>
    <row r="33" spans="1:15" ht="15">
      <c r="A33" s="262"/>
      <c r="B33" s="334" t="s">
        <v>36</v>
      </c>
      <c r="C33" s="72" t="s">
        <v>116</v>
      </c>
      <c r="D33" s="263"/>
      <c r="E33" s="335">
        <f>+SUM(E34:E46)</f>
        <v>510667284</v>
      </c>
      <c r="F33" s="335">
        <f>+SUM(F34:F46)</f>
        <v>47588705</v>
      </c>
      <c r="G33" s="336">
        <f t="shared" si="0"/>
        <v>558255989</v>
      </c>
      <c r="H33" s="335">
        <f>+SUM(H34:H46)</f>
        <v>215581203</v>
      </c>
      <c r="I33" s="335">
        <f>+SUM(I34:I46)</f>
        <v>19686627</v>
      </c>
      <c r="J33" s="337">
        <f>+H33+I33</f>
        <v>235267830</v>
      </c>
      <c r="K33" s="332"/>
      <c r="L33" s="332"/>
      <c r="M33" s="332"/>
      <c r="N33" s="332"/>
      <c r="O33" s="332"/>
    </row>
    <row r="34" spans="1:15" ht="15">
      <c r="A34" s="262"/>
      <c r="B34" s="334" t="s">
        <v>54</v>
      </c>
      <c r="C34" s="72" t="s">
        <v>256</v>
      </c>
      <c r="D34" s="263"/>
      <c r="E34" s="335">
        <v>3978208</v>
      </c>
      <c r="F34" s="335">
        <v>26322975</v>
      </c>
      <c r="G34" s="336">
        <f>+E34+F34</f>
        <v>30301183</v>
      </c>
      <c r="H34" s="335">
        <v>5186628</v>
      </c>
      <c r="I34" s="335">
        <v>13131771</v>
      </c>
      <c r="J34" s="337">
        <v>18318399</v>
      </c>
      <c r="K34" s="332"/>
      <c r="L34" s="332"/>
      <c r="M34" s="332"/>
      <c r="N34" s="332"/>
      <c r="O34" s="332"/>
    </row>
    <row r="35" spans="1:15" ht="15">
      <c r="A35" s="262"/>
      <c r="B35" s="334" t="s">
        <v>55</v>
      </c>
      <c r="C35" s="72" t="s">
        <v>257</v>
      </c>
      <c r="D35" s="263"/>
      <c r="E35" s="335">
        <v>0</v>
      </c>
      <c r="F35" s="335">
        <v>0</v>
      </c>
      <c r="G35" s="336">
        <f t="shared" si="0"/>
        <v>0</v>
      </c>
      <c r="H35" s="335">
        <v>0</v>
      </c>
      <c r="I35" s="335">
        <v>0</v>
      </c>
      <c r="J35" s="337">
        <v>0</v>
      </c>
      <c r="K35" s="332"/>
      <c r="L35" s="332"/>
      <c r="M35" s="332"/>
      <c r="N35" s="332"/>
      <c r="O35" s="332"/>
    </row>
    <row r="36" spans="1:15" ht="15">
      <c r="A36" s="262"/>
      <c r="B36" s="334" t="s">
        <v>56</v>
      </c>
      <c r="C36" s="72" t="s">
        <v>117</v>
      </c>
      <c r="D36" s="263"/>
      <c r="E36" s="335">
        <v>0</v>
      </c>
      <c r="F36" s="335">
        <v>24</v>
      </c>
      <c r="G36" s="336">
        <f t="shared" si="0"/>
        <v>24</v>
      </c>
      <c r="H36" s="335">
        <v>0</v>
      </c>
      <c r="I36" s="335">
        <v>6102</v>
      </c>
      <c r="J36" s="337">
        <v>6102</v>
      </c>
      <c r="K36" s="332"/>
      <c r="L36" s="332"/>
      <c r="M36" s="332"/>
      <c r="N36" s="332"/>
      <c r="O36" s="332"/>
    </row>
    <row r="37" spans="1:15" ht="15">
      <c r="A37" s="262"/>
      <c r="B37" s="334" t="s">
        <v>284</v>
      </c>
      <c r="C37" s="72" t="s">
        <v>118</v>
      </c>
      <c r="D37" s="263"/>
      <c r="E37" s="335">
        <v>100365636</v>
      </c>
      <c r="F37" s="335">
        <v>11146746</v>
      </c>
      <c r="G37" s="336">
        <f t="shared" si="0"/>
        <v>111512382</v>
      </c>
      <c r="H37" s="335">
        <v>66318811</v>
      </c>
      <c r="I37" s="335">
        <v>4373698</v>
      </c>
      <c r="J37" s="337">
        <v>70692509</v>
      </c>
      <c r="K37" s="332"/>
      <c r="L37" s="332"/>
      <c r="M37" s="332"/>
      <c r="N37" s="332"/>
      <c r="O37" s="332"/>
    </row>
    <row r="38" spans="1:15" ht="15">
      <c r="A38" s="262"/>
      <c r="B38" s="334" t="s">
        <v>290</v>
      </c>
      <c r="C38" s="72" t="s">
        <v>119</v>
      </c>
      <c r="D38" s="263"/>
      <c r="E38" s="335">
        <v>0</v>
      </c>
      <c r="F38" s="335">
        <v>0</v>
      </c>
      <c r="G38" s="336">
        <f t="shared" si="0"/>
        <v>0</v>
      </c>
      <c r="H38" s="335">
        <v>0</v>
      </c>
      <c r="I38" s="335">
        <v>0</v>
      </c>
      <c r="J38" s="337">
        <v>0</v>
      </c>
      <c r="K38" s="332"/>
      <c r="L38" s="332"/>
      <c r="M38" s="332"/>
      <c r="N38" s="332"/>
      <c r="O38" s="332"/>
    </row>
    <row r="39" spans="1:15" ht="15">
      <c r="A39" s="262"/>
      <c r="B39" s="334" t="s">
        <v>291</v>
      </c>
      <c r="C39" s="72" t="s">
        <v>120</v>
      </c>
      <c r="D39" s="263"/>
      <c r="E39" s="335">
        <v>0</v>
      </c>
      <c r="F39" s="335">
        <v>0</v>
      </c>
      <c r="G39" s="336">
        <f t="shared" si="0"/>
        <v>0</v>
      </c>
      <c r="H39" s="335">
        <v>0</v>
      </c>
      <c r="I39" s="335">
        <v>0</v>
      </c>
      <c r="J39" s="337">
        <v>0</v>
      </c>
      <c r="K39" s="332"/>
      <c r="L39" s="332"/>
      <c r="M39" s="332"/>
      <c r="N39" s="332"/>
      <c r="O39" s="332"/>
    </row>
    <row r="40" spans="1:15" ht="15">
      <c r="A40" s="262"/>
      <c r="B40" s="334" t="s">
        <v>292</v>
      </c>
      <c r="C40" s="14" t="s">
        <v>258</v>
      </c>
      <c r="D40" s="263"/>
      <c r="E40" s="335">
        <v>9499248</v>
      </c>
      <c r="F40" s="335">
        <v>0</v>
      </c>
      <c r="G40" s="336">
        <f t="shared" si="0"/>
        <v>9499248</v>
      </c>
      <c r="H40" s="335">
        <v>5515488</v>
      </c>
      <c r="I40" s="335">
        <v>0</v>
      </c>
      <c r="J40" s="337">
        <v>5515488</v>
      </c>
      <c r="K40" s="332"/>
      <c r="L40" s="332"/>
      <c r="M40" s="332"/>
      <c r="N40" s="332"/>
      <c r="O40" s="332"/>
    </row>
    <row r="41" spans="1:15" ht="15">
      <c r="A41" s="262"/>
      <c r="B41" s="334" t="s">
        <v>293</v>
      </c>
      <c r="C41" s="14" t="s">
        <v>121</v>
      </c>
      <c r="D41" s="263"/>
      <c r="E41" s="335">
        <v>686482</v>
      </c>
      <c r="F41" s="335">
        <v>0</v>
      </c>
      <c r="G41" s="336">
        <f t="shared" si="0"/>
        <v>686482</v>
      </c>
      <c r="H41" s="335">
        <v>342576</v>
      </c>
      <c r="I41" s="335">
        <v>0</v>
      </c>
      <c r="J41" s="337">
        <v>342576</v>
      </c>
      <c r="K41" s="332"/>
      <c r="L41" s="332"/>
      <c r="M41" s="332"/>
      <c r="N41" s="332"/>
      <c r="O41" s="332"/>
    </row>
    <row r="42" spans="1:15" ht="15">
      <c r="A42" s="262"/>
      <c r="B42" s="334" t="s">
        <v>294</v>
      </c>
      <c r="C42" s="72" t="s">
        <v>122</v>
      </c>
      <c r="D42" s="263"/>
      <c r="E42" s="335">
        <v>396131315</v>
      </c>
      <c r="F42" s="335">
        <v>3072278</v>
      </c>
      <c r="G42" s="336">
        <f t="shared" si="0"/>
        <v>399203593</v>
      </c>
      <c r="H42" s="335">
        <v>138214417</v>
      </c>
      <c r="I42" s="335">
        <v>1949586</v>
      </c>
      <c r="J42" s="337">
        <v>140164003</v>
      </c>
      <c r="K42" s="332"/>
      <c r="L42" s="332"/>
      <c r="M42" s="332"/>
      <c r="N42" s="332"/>
      <c r="O42" s="332"/>
    </row>
    <row r="43" spans="1:15" ht="15">
      <c r="A43" s="262"/>
      <c r="B43" s="334" t="s">
        <v>295</v>
      </c>
      <c r="C43" s="72" t="s">
        <v>281</v>
      </c>
      <c r="D43" s="263"/>
      <c r="E43" s="335">
        <v>6395</v>
      </c>
      <c r="F43" s="335">
        <v>0</v>
      </c>
      <c r="G43" s="336">
        <f>+E43+F43</f>
        <v>6395</v>
      </c>
      <c r="H43" s="335">
        <v>3283</v>
      </c>
      <c r="I43" s="335">
        <v>0</v>
      </c>
      <c r="J43" s="337">
        <v>3283</v>
      </c>
      <c r="K43" s="332"/>
      <c r="L43" s="332"/>
      <c r="M43" s="332"/>
      <c r="N43" s="332"/>
      <c r="O43" s="332"/>
    </row>
    <row r="44" spans="1:15" ht="15">
      <c r="A44" s="262"/>
      <c r="B44" s="334" t="s">
        <v>296</v>
      </c>
      <c r="C44" s="14" t="s">
        <v>123</v>
      </c>
      <c r="D44" s="263"/>
      <c r="E44" s="335">
        <v>0</v>
      </c>
      <c r="F44" s="335">
        <v>0</v>
      </c>
      <c r="G44" s="336">
        <f t="shared" si="0"/>
        <v>0</v>
      </c>
      <c r="H44" s="335">
        <v>0</v>
      </c>
      <c r="I44" s="335">
        <v>0</v>
      </c>
      <c r="J44" s="337">
        <v>0</v>
      </c>
      <c r="K44" s="332"/>
      <c r="L44" s="332"/>
      <c r="M44" s="332"/>
      <c r="N44" s="332"/>
      <c r="O44" s="332"/>
    </row>
    <row r="45" spans="1:15" ht="15">
      <c r="A45" s="262"/>
      <c r="B45" s="334" t="s">
        <v>297</v>
      </c>
      <c r="C45" s="14" t="s">
        <v>124</v>
      </c>
      <c r="D45" s="263"/>
      <c r="E45" s="335">
        <v>0</v>
      </c>
      <c r="F45" s="335">
        <v>0</v>
      </c>
      <c r="G45" s="336">
        <f t="shared" si="0"/>
        <v>0</v>
      </c>
      <c r="H45" s="335">
        <v>0</v>
      </c>
      <c r="I45" s="335">
        <v>0</v>
      </c>
      <c r="J45" s="337">
        <v>0</v>
      </c>
      <c r="K45" s="332"/>
      <c r="L45" s="332"/>
      <c r="M45" s="332"/>
      <c r="N45" s="332"/>
      <c r="O45" s="332"/>
    </row>
    <row r="46" spans="1:15" ht="15">
      <c r="A46" s="262"/>
      <c r="B46" s="334" t="s">
        <v>298</v>
      </c>
      <c r="C46" s="72" t="s">
        <v>125</v>
      </c>
      <c r="D46" s="263"/>
      <c r="E46" s="335">
        <v>0</v>
      </c>
      <c r="F46" s="335">
        <v>7046682</v>
      </c>
      <c r="G46" s="336">
        <f t="shared" si="0"/>
        <v>7046682</v>
      </c>
      <c r="H46" s="335">
        <v>0</v>
      </c>
      <c r="I46" s="335">
        <v>225470</v>
      </c>
      <c r="J46" s="337">
        <v>225470</v>
      </c>
      <c r="K46" s="332"/>
      <c r="L46" s="332"/>
      <c r="M46" s="332"/>
      <c r="N46" s="332"/>
      <c r="O46" s="332"/>
    </row>
    <row r="47" spans="1:15" ht="15">
      <c r="A47" s="262"/>
      <c r="B47" s="334" t="s">
        <v>37</v>
      </c>
      <c r="C47" s="72" t="s">
        <v>126</v>
      </c>
      <c r="D47" s="263"/>
      <c r="E47" s="335">
        <f>+E48+E49</f>
        <v>3549343</v>
      </c>
      <c r="F47" s="335">
        <f>+F48+F49</f>
        <v>15339821</v>
      </c>
      <c r="G47" s="336">
        <f t="shared" si="0"/>
        <v>18889164</v>
      </c>
      <c r="H47" s="335">
        <f>+H48+H49</f>
        <v>2726138</v>
      </c>
      <c r="I47" s="335">
        <f>+I48+I49</f>
        <v>11505689</v>
      </c>
      <c r="J47" s="337">
        <f>+H47+I47</f>
        <v>14231827</v>
      </c>
      <c r="K47" s="332"/>
      <c r="L47" s="332"/>
      <c r="M47" s="332"/>
      <c r="N47" s="332"/>
      <c r="O47" s="332"/>
    </row>
    <row r="48" spans="1:15" ht="15">
      <c r="A48" s="262"/>
      <c r="B48" s="334" t="s">
        <v>161</v>
      </c>
      <c r="C48" s="72" t="s">
        <v>127</v>
      </c>
      <c r="D48" s="263"/>
      <c r="E48" s="335">
        <v>580770</v>
      </c>
      <c r="F48" s="335">
        <v>12448637</v>
      </c>
      <c r="G48" s="336">
        <f t="shared" si="0"/>
        <v>13029407</v>
      </c>
      <c r="H48" s="335">
        <v>614415</v>
      </c>
      <c r="I48" s="335">
        <v>8683209</v>
      </c>
      <c r="J48" s="337">
        <v>9297624</v>
      </c>
      <c r="K48" s="332"/>
      <c r="L48" s="332"/>
      <c r="M48" s="332"/>
      <c r="N48" s="332"/>
      <c r="O48" s="332"/>
    </row>
    <row r="49" spans="1:15" ht="15">
      <c r="A49" s="262"/>
      <c r="B49" s="334" t="s">
        <v>162</v>
      </c>
      <c r="C49" s="72" t="s">
        <v>128</v>
      </c>
      <c r="D49" s="263"/>
      <c r="E49" s="335">
        <v>2968573</v>
      </c>
      <c r="F49" s="335">
        <v>2891184</v>
      </c>
      <c r="G49" s="336">
        <f t="shared" si="0"/>
        <v>5859757</v>
      </c>
      <c r="H49" s="335">
        <v>2111723</v>
      </c>
      <c r="I49" s="335">
        <v>2822480</v>
      </c>
      <c r="J49" s="337">
        <v>4934203</v>
      </c>
      <c r="K49" s="332"/>
      <c r="L49" s="332"/>
      <c r="M49" s="332"/>
      <c r="N49" s="332"/>
      <c r="O49" s="332"/>
    </row>
    <row r="50" spans="1:15" ht="15">
      <c r="A50" s="262"/>
      <c r="B50" s="265" t="s">
        <v>14</v>
      </c>
      <c r="C50" s="265" t="s">
        <v>129</v>
      </c>
      <c r="D50" s="503" t="s">
        <v>537</v>
      </c>
      <c r="E50" s="22">
        <f>+E51+E55</f>
        <v>311504373</v>
      </c>
      <c r="F50" s="22">
        <f>+F51+F55</f>
        <v>821042694</v>
      </c>
      <c r="G50" s="20">
        <f t="shared" si="0"/>
        <v>1132547067</v>
      </c>
      <c r="H50" s="22">
        <f>+H51+H55</f>
        <v>343182680</v>
      </c>
      <c r="I50" s="22">
        <f>+I51+I55</f>
        <v>737825541</v>
      </c>
      <c r="J50" s="21">
        <f>+H50+I50</f>
        <v>1081008221</v>
      </c>
      <c r="K50" s="332"/>
      <c r="L50" s="332"/>
      <c r="M50" s="332"/>
      <c r="N50" s="332"/>
      <c r="O50" s="332"/>
    </row>
    <row r="51" spans="1:15" ht="15">
      <c r="A51" s="262"/>
      <c r="B51" s="340" t="s">
        <v>39</v>
      </c>
      <c r="C51" s="72" t="s">
        <v>167</v>
      </c>
      <c r="D51" s="341"/>
      <c r="E51" s="335">
        <f>+SUM(E52:E54)</f>
        <v>7060545</v>
      </c>
      <c r="F51" s="335">
        <f>+SUM(F52:F54)</f>
        <v>62385875</v>
      </c>
      <c r="G51" s="336">
        <f t="shared" si="0"/>
        <v>69446420</v>
      </c>
      <c r="H51" s="335">
        <f>+SUM(H52:H54)</f>
        <v>6845713</v>
      </c>
      <c r="I51" s="335">
        <f>+SUM(I52:I54)</f>
        <v>63054448</v>
      </c>
      <c r="J51" s="337">
        <f>+H51+I51</f>
        <v>69900161</v>
      </c>
      <c r="K51" s="332"/>
      <c r="L51" s="332"/>
      <c r="M51" s="332"/>
      <c r="N51" s="332"/>
      <c r="O51" s="332"/>
    </row>
    <row r="52" spans="1:15" ht="15">
      <c r="A52" s="262"/>
      <c r="B52" s="340" t="s">
        <v>40</v>
      </c>
      <c r="C52" s="24" t="s">
        <v>168</v>
      </c>
      <c r="D52" s="341"/>
      <c r="E52" s="335">
        <v>0</v>
      </c>
      <c r="F52" s="335">
        <v>29387277</v>
      </c>
      <c r="G52" s="336">
        <f t="shared" si="0"/>
        <v>29387277</v>
      </c>
      <c r="H52" s="335">
        <v>0</v>
      </c>
      <c r="I52" s="335">
        <v>18740678</v>
      </c>
      <c r="J52" s="337">
        <v>18740678</v>
      </c>
      <c r="K52" s="332"/>
      <c r="L52" s="332"/>
      <c r="M52" s="332"/>
      <c r="N52" s="332"/>
      <c r="O52" s="332"/>
    </row>
    <row r="53" spans="1:15" ht="15">
      <c r="A53" s="262"/>
      <c r="B53" s="340" t="s">
        <v>41</v>
      </c>
      <c r="C53" s="24" t="s">
        <v>169</v>
      </c>
      <c r="D53" s="341"/>
      <c r="E53" s="335">
        <v>7060545</v>
      </c>
      <c r="F53" s="335">
        <v>32998598</v>
      </c>
      <c r="G53" s="336">
        <f t="shared" si="0"/>
        <v>40059143</v>
      </c>
      <c r="H53" s="335">
        <v>6845713</v>
      </c>
      <c r="I53" s="335">
        <v>44313770</v>
      </c>
      <c r="J53" s="337">
        <v>51159483</v>
      </c>
      <c r="K53" s="332"/>
      <c r="L53" s="332"/>
      <c r="M53" s="332"/>
      <c r="N53" s="332"/>
      <c r="O53" s="332"/>
    </row>
    <row r="54" spans="1:15" ht="15">
      <c r="A54" s="262"/>
      <c r="B54" s="340" t="s">
        <v>92</v>
      </c>
      <c r="C54" s="24" t="s">
        <v>171</v>
      </c>
      <c r="D54" s="341"/>
      <c r="E54" s="335">
        <v>0</v>
      </c>
      <c r="F54" s="335">
        <v>0</v>
      </c>
      <c r="G54" s="336">
        <f t="shared" si="0"/>
        <v>0</v>
      </c>
      <c r="H54" s="335">
        <v>0</v>
      </c>
      <c r="I54" s="335">
        <v>0</v>
      </c>
      <c r="J54" s="337">
        <v>0</v>
      </c>
      <c r="K54" s="332"/>
      <c r="L54" s="332"/>
      <c r="M54" s="332"/>
      <c r="N54" s="332"/>
      <c r="O54" s="332"/>
    </row>
    <row r="55" spans="1:15" ht="15">
      <c r="A55" s="262"/>
      <c r="B55" s="340" t="s">
        <v>42</v>
      </c>
      <c r="C55" s="24" t="s">
        <v>170</v>
      </c>
      <c r="D55" s="341"/>
      <c r="E55" s="335">
        <f>+E56+E59+E64+E71+E74+E77</f>
        <v>304443828</v>
      </c>
      <c r="F55" s="335">
        <f>+F56+F59+F64+F71+F74+F77</f>
        <v>758656819</v>
      </c>
      <c r="G55" s="336">
        <f>+E55+F55</f>
        <v>1063100647</v>
      </c>
      <c r="H55" s="335">
        <f>+H56+H59+H64+H71+H74+H77</f>
        <v>336336967</v>
      </c>
      <c r="I55" s="335">
        <f>+I56+I59+I64+I71+I74+I77</f>
        <v>674771093</v>
      </c>
      <c r="J55" s="337">
        <f>+H55+I55</f>
        <v>1011108060</v>
      </c>
      <c r="K55" s="332"/>
      <c r="L55" s="332"/>
      <c r="M55" s="332"/>
      <c r="N55" s="332"/>
      <c r="O55" s="332"/>
    </row>
    <row r="56" spans="1:15" ht="15">
      <c r="A56" s="262"/>
      <c r="B56" s="342" t="s">
        <v>187</v>
      </c>
      <c r="C56" s="72" t="s">
        <v>130</v>
      </c>
      <c r="D56" s="341"/>
      <c r="E56" s="335">
        <f>+E57+E58</f>
        <v>48287562</v>
      </c>
      <c r="F56" s="335">
        <f>+F57+F58</f>
        <v>60772076</v>
      </c>
      <c r="G56" s="336">
        <f>+G57+G58</f>
        <v>109059638</v>
      </c>
      <c r="H56" s="335">
        <f>+H57+H58</f>
        <v>28750548</v>
      </c>
      <c r="I56" s="335">
        <f>+I57+I58</f>
        <v>36107056</v>
      </c>
      <c r="J56" s="337">
        <f>+J57+J58</f>
        <v>64857604</v>
      </c>
      <c r="K56" s="332"/>
      <c r="L56" s="332"/>
      <c r="M56" s="332"/>
      <c r="N56" s="332"/>
      <c r="O56" s="332"/>
    </row>
    <row r="57" spans="1:15" ht="15">
      <c r="A57" s="262"/>
      <c r="B57" s="274" t="s">
        <v>209</v>
      </c>
      <c r="C57" s="72" t="s">
        <v>193</v>
      </c>
      <c r="D57" s="341"/>
      <c r="E57" s="335">
        <v>42673712</v>
      </c>
      <c r="F57" s="335">
        <v>13881095</v>
      </c>
      <c r="G57" s="336">
        <f>+E57+F57</f>
        <v>56554807</v>
      </c>
      <c r="H57" s="335">
        <v>26847707</v>
      </c>
      <c r="I57" s="335">
        <v>6125174</v>
      </c>
      <c r="J57" s="337">
        <v>32972881</v>
      </c>
      <c r="K57" s="332"/>
      <c r="L57" s="332"/>
      <c r="M57" s="332"/>
      <c r="N57" s="332"/>
      <c r="O57" s="332"/>
    </row>
    <row r="58" spans="1:15" ht="15">
      <c r="A58" s="262"/>
      <c r="B58" s="274" t="s">
        <v>210</v>
      </c>
      <c r="C58" s="72" t="s">
        <v>194</v>
      </c>
      <c r="D58" s="341"/>
      <c r="E58" s="335">
        <v>5613850</v>
      </c>
      <c r="F58" s="335">
        <v>46890981</v>
      </c>
      <c r="G58" s="336">
        <f>+E58+F58</f>
        <v>52504831</v>
      </c>
      <c r="H58" s="335">
        <v>1902841</v>
      </c>
      <c r="I58" s="335">
        <v>29981882</v>
      </c>
      <c r="J58" s="337">
        <v>31884723</v>
      </c>
      <c r="K58" s="332"/>
      <c r="L58" s="332"/>
      <c r="M58" s="332"/>
      <c r="N58" s="332"/>
      <c r="O58" s="332"/>
    </row>
    <row r="59" spans="1:15" ht="15">
      <c r="A59" s="262"/>
      <c r="B59" s="274" t="s">
        <v>188</v>
      </c>
      <c r="C59" s="72" t="s">
        <v>131</v>
      </c>
      <c r="D59" s="341"/>
      <c r="E59" s="335">
        <f>SUM(E60:E63)</f>
        <v>236449675</v>
      </c>
      <c r="F59" s="335">
        <f>SUM(F60:F63)</f>
        <v>544175785</v>
      </c>
      <c r="G59" s="336">
        <f aca="true" t="shared" si="1" ref="G59:G96">+E59+F59</f>
        <v>780625460</v>
      </c>
      <c r="H59" s="335">
        <f>SUM(H60:H63)</f>
        <v>242486045</v>
      </c>
      <c r="I59" s="335">
        <f>SUM(I60:I63)</f>
        <v>484949862</v>
      </c>
      <c r="J59" s="337">
        <f>+H59+I59</f>
        <v>727435907</v>
      </c>
      <c r="K59" s="332"/>
      <c r="L59" s="332"/>
      <c r="M59" s="332"/>
      <c r="N59" s="332"/>
      <c r="O59" s="332"/>
    </row>
    <row r="60" spans="1:15" ht="15">
      <c r="A60" s="262"/>
      <c r="B60" s="274" t="s">
        <v>172</v>
      </c>
      <c r="C60" s="72" t="s">
        <v>195</v>
      </c>
      <c r="D60" s="341"/>
      <c r="E60" s="335">
        <v>803245</v>
      </c>
      <c r="F60" s="335">
        <v>174397073</v>
      </c>
      <c r="G60" s="336">
        <f t="shared" si="1"/>
        <v>175200318</v>
      </c>
      <c r="H60" s="335">
        <v>14428681</v>
      </c>
      <c r="I60" s="335">
        <v>193137881</v>
      </c>
      <c r="J60" s="337">
        <v>207566562</v>
      </c>
      <c r="K60" s="332"/>
      <c r="L60" s="332"/>
      <c r="M60" s="332"/>
      <c r="N60" s="332"/>
      <c r="O60" s="332"/>
    </row>
    <row r="61" spans="1:15" ht="15">
      <c r="A61" s="262"/>
      <c r="B61" s="274" t="s">
        <v>173</v>
      </c>
      <c r="C61" s="72" t="s">
        <v>196</v>
      </c>
      <c r="D61" s="341"/>
      <c r="E61" s="335">
        <v>108078352</v>
      </c>
      <c r="F61" s="335">
        <v>106716895</v>
      </c>
      <c r="G61" s="336">
        <f t="shared" si="1"/>
        <v>214795247</v>
      </c>
      <c r="H61" s="335">
        <v>130336228</v>
      </c>
      <c r="I61" s="335">
        <v>94361813</v>
      </c>
      <c r="J61" s="337">
        <v>224698041</v>
      </c>
      <c r="K61" s="332"/>
      <c r="L61" s="332"/>
      <c r="M61" s="332"/>
      <c r="N61" s="332"/>
      <c r="O61" s="332"/>
    </row>
    <row r="62" spans="1:15" ht="15">
      <c r="A62" s="262"/>
      <c r="B62" s="274" t="s">
        <v>211</v>
      </c>
      <c r="C62" s="72" t="s">
        <v>197</v>
      </c>
      <c r="D62" s="341"/>
      <c r="E62" s="335">
        <v>63784039</v>
      </c>
      <c r="F62" s="335">
        <v>131530908</v>
      </c>
      <c r="G62" s="336">
        <f t="shared" si="1"/>
        <v>195314947</v>
      </c>
      <c r="H62" s="335">
        <v>48860568</v>
      </c>
      <c r="I62" s="335">
        <v>98725084</v>
      </c>
      <c r="J62" s="337">
        <v>147585652</v>
      </c>
      <c r="K62" s="332"/>
      <c r="L62" s="332"/>
      <c r="M62" s="332"/>
      <c r="N62" s="332"/>
      <c r="O62" s="332"/>
    </row>
    <row r="63" spans="1:15" ht="15">
      <c r="A63" s="262"/>
      <c r="B63" s="274" t="s">
        <v>212</v>
      </c>
      <c r="C63" s="72" t="s">
        <v>198</v>
      </c>
      <c r="D63" s="341"/>
      <c r="E63" s="335">
        <v>63784039</v>
      </c>
      <c r="F63" s="335">
        <v>131530909</v>
      </c>
      <c r="G63" s="336">
        <f t="shared" si="1"/>
        <v>195314948</v>
      </c>
      <c r="H63" s="335">
        <v>48860568</v>
      </c>
      <c r="I63" s="335">
        <v>98725084</v>
      </c>
      <c r="J63" s="337">
        <v>147585652</v>
      </c>
      <c r="K63" s="332"/>
      <c r="L63" s="332"/>
      <c r="M63" s="332"/>
      <c r="N63" s="332"/>
      <c r="O63" s="332"/>
    </row>
    <row r="64" spans="1:15" ht="15">
      <c r="A64" s="262"/>
      <c r="B64" s="274" t="s">
        <v>213</v>
      </c>
      <c r="C64" s="72" t="s">
        <v>132</v>
      </c>
      <c r="D64" s="341"/>
      <c r="E64" s="335">
        <f>SUM(E65:E70)</f>
        <v>12887986</v>
      </c>
      <c r="F64" s="335">
        <f>SUM(F65:F70)</f>
        <v>21967964</v>
      </c>
      <c r="G64" s="336">
        <f t="shared" si="1"/>
        <v>34855950</v>
      </c>
      <c r="H64" s="335">
        <f>SUM(H65:H70)</f>
        <v>61410164</v>
      </c>
      <c r="I64" s="335">
        <f>SUM(I65:I70)</f>
        <v>66783796</v>
      </c>
      <c r="J64" s="337">
        <f>+H64+I64</f>
        <v>128193960</v>
      </c>
      <c r="K64" s="332"/>
      <c r="L64" s="332"/>
      <c r="M64" s="332"/>
      <c r="N64" s="332"/>
      <c r="O64" s="332"/>
    </row>
    <row r="65" spans="1:15" ht="15">
      <c r="A65" s="262"/>
      <c r="B65" s="274" t="s">
        <v>174</v>
      </c>
      <c r="C65" s="72" t="s">
        <v>199</v>
      </c>
      <c r="D65" s="341"/>
      <c r="E65" s="335">
        <v>7982592</v>
      </c>
      <c r="F65" s="335">
        <v>5257871</v>
      </c>
      <c r="G65" s="336">
        <f t="shared" si="1"/>
        <v>13240463</v>
      </c>
      <c r="H65" s="335">
        <v>56297080</v>
      </c>
      <c r="I65" s="335">
        <v>5668401</v>
      </c>
      <c r="J65" s="337">
        <v>61965481</v>
      </c>
      <c r="K65" s="332"/>
      <c r="L65" s="332"/>
      <c r="M65" s="332"/>
      <c r="N65" s="332"/>
      <c r="O65" s="332"/>
    </row>
    <row r="66" spans="1:15" ht="15">
      <c r="A66" s="262"/>
      <c r="B66" s="274" t="s">
        <v>175</v>
      </c>
      <c r="C66" s="72" t="s">
        <v>200</v>
      </c>
      <c r="D66" s="341"/>
      <c r="E66" s="335">
        <v>4586332</v>
      </c>
      <c r="F66" s="335">
        <v>10187078</v>
      </c>
      <c r="G66" s="336">
        <f t="shared" si="1"/>
        <v>14773410</v>
      </c>
      <c r="H66" s="335">
        <v>4988213</v>
      </c>
      <c r="I66" s="335">
        <v>55625430</v>
      </c>
      <c r="J66" s="337">
        <v>60613643</v>
      </c>
      <c r="K66" s="332"/>
      <c r="L66" s="332"/>
      <c r="M66" s="332"/>
      <c r="N66" s="332"/>
      <c r="O66" s="332"/>
    </row>
    <row r="67" spans="1:15" ht="15">
      <c r="A67" s="262"/>
      <c r="B67" s="274" t="s">
        <v>176</v>
      </c>
      <c r="C67" s="72" t="s">
        <v>201</v>
      </c>
      <c r="D67" s="341"/>
      <c r="E67" s="335">
        <v>0</v>
      </c>
      <c r="F67" s="335">
        <v>4191947</v>
      </c>
      <c r="G67" s="336">
        <f t="shared" si="1"/>
        <v>4191947</v>
      </c>
      <c r="H67" s="335">
        <v>0</v>
      </c>
      <c r="I67" s="335">
        <v>3423170</v>
      </c>
      <c r="J67" s="337">
        <v>3423170</v>
      </c>
      <c r="K67" s="332"/>
      <c r="L67" s="332"/>
      <c r="M67" s="332"/>
      <c r="N67" s="332"/>
      <c r="O67" s="332"/>
    </row>
    <row r="68" spans="1:15" ht="15">
      <c r="A68" s="262"/>
      <c r="B68" s="274" t="s">
        <v>214</v>
      </c>
      <c r="C68" s="72" t="s">
        <v>202</v>
      </c>
      <c r="D68" s="341"/>
      <c r="E68" s="335">
        <v>0</v>
      </c>
      <c r="F68" s="335">
        <v>2331068</v>
      </c>
      <c r="G68" s="336">
        <f t="shared" si="1"/>
        <v>2331068</v>
      </c>
      <c r="H68" s="335">
        <v>0</v>
      </c>
      <c r="I68" s="335">
        <v>2066795</v>
      </c>
      <c r="J68" s="337">
        <v>2066795</v>
      </c>
      <c r="K68" s="332"/>
      <c r="L68" s="332"/>
      <c r="M68" s="332"/>
      <c r="N68" s="332"/>
      <c r="O68" s="332"/>
    </row>
    <row r="69" spans="1:15" ht="15">
      <c r="A69" s="262"/>
      <c r="B69" s="274" t="s">
        <v>215</v>
      </c>
      <c r="C69" s="72" t="s">
        <v>203</v>
      </c>
      <c r="D69" s="341"/>
      <c r="E69" s="335">
        <v>69791</v>
      </c>
      <c r="F69" s="335">
        <v>0</v>
      </c>
      <c r="G69" s="336">
        <f t="shared" si="1"/>
        <v>69791</v>
      </c>
      <c r="H69" s="335">
        <v>1558</v>
      </c>
      <c r="I69" s="335">
        <v>0</v>
      </c>
      <c r="J69" s="337">
        <v>1558</v>
      </c>
      <c r="K69" s="332"/>
      <c r="L69" s="332"/>
      <c r="M69" s="332"/>
      <c r="N69" s="332"/>
      <c r="O69" s="332"/>
    </row>
    <row r="70" spans="1:15" ht="15">
      <c r="A70" s="262"/>
      <c r="B70" s="274" t="s">
        <v>216</v>
      </c>
      <c r="C70" s="72" t="s">
        <v>204</v>
      </c>
      <c r="D70" s="341"/>
      <c r="E70" s="335">
        <v>249271</v>
      </c>
      <c r="F70" s="335">
        <v>0</v>
      </c>
      <c r="G70" s="336">
        <f t="shared" si="1"/>
        <v>249271</v>
      </c>
      <c r="H70" s="335">
        <v>123313</v>
      </c>
      <c r="I70" s="335">
        <v>0</v>
      </c>
      <c r="J70" s="337">
        <v>123313</v>
      </c>
      <c r="K70" s="332"/>
      <c r="L70" s="332"/>
      <c r="M70" s="332"/>
      <c r="N70" s="332"/>
      <c r="O70" s="332"/>
    </row>
    <row r="71" spans="1:15" ht="15">
      <c r="A71" s="262"/>
      <c r="B71" s="274" t="s">
        <v>217</v>
      </c>
      <c r="C71" s="72" t="s">
        <v>133</v>
      </c>
      <c r="D71" s="341"/>
      <c r="E71" s="335">
        <f>+E72+E73</f>
        <v>2015741</v>
      </c>
      <c r="F71" s="335">
        <f>+F72+F73</f>
        <v>1938294</v>
      </c>
      <c r="G71" s="336">
        <f>+E71+F71</f>
        <v>3954035</v>
      </c>
      <c r="H71" s="335">
        <f>+H72+H73</f>
        <v>1095258</v>
      </c>
      <c r="I71" s="335">
        <f>+I72+I73</f>
        <v>966375</v>
      </c>
      <c r="J71" s="337">
        <f>+H71+I71</f>
        <v>2061633</v>
      </c>
      <c r="K71" s="332"/>
      <c r="L71" s="332"/>
      <c r="M71" s="332"/>
      <c r="N71" s="332"/>
      <c r="O71" s="332"/>
    </row>
    <row r="72" spans="1:15" ht="15">
      <c r="A72" s="262"/>
      <c r="B72" s="274" t="s">
        <v>218</v>
      </c>
      <c r="C72" s="72" t="s">
        <v>205</v>
      </c>
      <c r="D72" s="341"/>
      <c r="E72" s="335">
        <v>1646641</v>
      </c>
      <c r="F72" s="335">
        <v>344002</v>
      </c>
      <c r="G72" s="336">
        <f t="shared" si="1"/>
        <v>1990643</v>
      </c>
      <c r="H72" s="335">
        <v>1014417</v>
      </c>
      <c r="I72" s="335">
        <v>79016</v>
      </c>
      <c r="J72" s="337">
        <v>1093433</v>
      </c>
      <c r="K72" s="332"/>
      <c r="L72" s="332"/>
      <c r="M72" s="332"/>
      <c r="N72" s="332"/>
      <c r="O72" s="332"/>
    </row>
    <row r="73" spans="1:15" ht="15">
      <c r="A73" s="262"/>
      <c r="B73" s="274" t="s">
        <v>219</v>
      </c>
      <c r="C73" s="72" t="s">
        <v>206</v>
      </c>
      <c r="D73" s="341"/>
      <c r="E73" s="335">
        <v>369100</v>
      </c>
      <c r="F73" s="335">
        <v>1594292</v>
      </c>
      <c r="G73" s="336">
        <f t="shared" si="1"/>
        <v>1963392</v>
      </c>
      <c r="H73" s="335">
        <v>80841</v>
      </c>
      <c r="I73" s="335">
        <v>887359</v>
      </c>
      <c r="J73" s="337">
        <v>968200</v>
      </c>
      <c r="K73" s="332"/>
      <c r="L73" s="332"/>
      <c r="M73" s="332"/>
      <c r="N73" s="332"/>
      <c r="O73" s="332"/>
    </row>
    <row r="74" spans="1:15" ht="15">
      <c r="A74" s="262"/>
      <c r="B74" s="274" t="s">
        <v>220</v>
      </c>
      <c r="C74" s="72" t="s">
        <v>134</v>
      </c>
      <c r="D74" s="341"/>
      <c r="E74" s="335">
        <f>SUM(E75:E76)</f>
        <v>0</v>
      </c>
      <c r="F74" s="335">
        <f>SUM(F75:F76)</f>
        <v>67148</v>
      </c>
      <c r="G74" s="336">
        <f t="shared" si="1"/>
        <v>67148</v>
      </c>
      <c r="H74" s="335">
        <f>SUM(H75:H76)</f>
        <v>0</v>
      </c>
      <c r="I74" s="335">
        <f>SUM(I75:I76)</f>
        <v>0</v>
      </c>
      <c r="J74" s="337">
        <f>+H74+I74</f>
        <v>0</v>
      </c>
      <c r="K74" s="332"/>
      <c r="L74" s="332"/>
      <c r="M74" s="332"/>
      <c r="N74" s="332"/>
      <c r="O74" s="332"/>
    </row>
    <row r="75" spans="1:15" ht="15">
      <c r="A75" s="262"/>
      <c r="B75" s="274" t="s">
        <v>221</v>
      </c>
      <c r="C75" s="72" t="s">
        <v>207</v>
      </c>
      <c r="D75" s="341"/>
      <c r="E75" s="335">
        <v>0</v>
      </c>
      <c r="F75" s="335">
        <v>67148</v>
      </c>
      <c r="G75" s="336">
        <f t="shared" si="1"/>
        <v>67148</v>
      </c>
      <c r="H75" s="335">
        <v>0</v>
      </c>
      <c r="I75" s="335">
        <v>0</v>
      </c>
      <c r="J75" s="337">
        <v>0</v>
      </c>
      <c r="K75" s="332"/>
      <c r="L75" s="332"/>
      <c r="M75" s="332"/>
      <c r="N75" s="332"/>
      <c r="O75" s="332"/>
    </row>
    <row r="76" spans="1:15" ht="15">
      <c r="A76" s="262"/>
      <c r="B76" s="274" t="s">
        <v>222</v>
      </c>
      <c r="C76" s="72" t="s">
        <v>208</v>
      </c>
      <c r="D76" s="341"/>
      <c r="E76" s="335">
        <v>0</v>
      </c>
      <c r="F76" s="335">
        <v>0</v>
      </c>
      <c r="G76" s="336">
        <f t="shared" si="1"/>
        <v>0</v>
      </c>
      <c r="H76" s="335">
        <v>0</v>
      </c>
      <c r="I76" s="335">
        <v>0</v>
      </c>
      <c r="J76" s="337">
        <v>0</v>
      </c>
      <c r="K76" s="332"/>
      <c r="L76" s="332"/>
      <c r="M76" s="332"/>
      <c r="N76" s="332"/>
      <c r="O76" s="332"/>
    </row>
    <row r="77" spans="1:15" ht="15">
      <c r="A77" s="262"/>
      <c r="B77" s="274" t="s">
        <v>223</v>
      </c>
      <c r="C77" s="72" t="s">
        <v>1</v>
      </c>
      <c r="D77" s="341"/>
      <c r="E77" s="335">
        <v>4802864</v>
      </c>
      <c r="F77" s="335">
        <v>129735552</v>
      </c>
      <c r="G77" s="336">
        <f t="shared" si="1"/>
        <v>134538416</v>
      </c>
      <c r="H77" s="335">
        <v>2594952</v>
      </c>
      <c r="I77" s="335">
        <v>85964004</v>
      </c>
      <c r="J77" s="337">
        <v>88558956</v>
      </c>
      <c r="K77" s="332"/>
      <c r="L77" s="332"/>
      <c r="M77" s="332"/>
      <c r="N77" s="332"/>
      <c r="O77" s="332"/>
    </row>
    <row r="78" spans="1:15" ht="15">
      <c r="A78" s="262"/>
      <c r="B78" s="343" t="s">
        <v>135</v>
      </c>
      <c r="C78" s="344"/>
      <c r="D78" s="263"/>
      <c r="E78" s="22">
        <f>+E79+E88+E96</f>
        <v>2645033991</v>
      </c>
      <c r="F78" s="22">
        <f>+F79+F88+F96</f>
        <v>4401117628</v>
      </c>
      <c r="G78" s="20">
        <f t="shared" si="1"/>
        <v>7046151619</v>
      </c>
      <c r="H78" s="22">
        <f>+H79+H88+H96</f>
        <v>1763916306</v>
      </c>
      <c r="I78" s="22">
        <f>+I79+I88+I96</f>
        <v>2929814698</v>
      </c>
      <c r="J78" s="21">
        <f>+H78+I78</f>
        <v>4693731004</v>
      </c>
      <c r="K78" s="332"/>
      <c r="L78" s="332"/>
      <c r="M78" s="332"/>
      <c r="N78" s="332"/>
      <c r="O78" s="332"/>
    </row>
    <row r="79" spans="1:15" ht="15">
      <c r="A79" s="262"/>
      <c r="B79" s="265" t="s">
        <v>13</v>
      </c>
      <c r="C79" s="265" t="s">
        <v>136</v>
      </c>
      <c r="D79" s="263"/>
      <c r="E79" s="22">
        <f>+SUM(E80:E87)</f>
        <v>332683292</v>
      </c>
      <c r="F79" s="22">
        <f>+SUM(F80:F87)</f>
        <v>289298399</v>
      </c>
      <c r="G79" s="20">
        <f t="shared" si="1"/>
        <v>621981691</v>
      </c>
      <c r="H79" s="22">
        <f>+SUM(H80:H87)</f>
        <v>223862156</v>
      </c>
      <c r="I79" s="22">
        <f>+SUM(I80:I87)</f>
        <v>175855978</v>
      </c>
      <c r="J79" s="21">
        <f>+H79+I79</f>
        <v>399718134</v>
      </c>
      <c r="K79" s="332"/>
      <c r="L79" s="332"/>
      <c r="M79" s="332"/>
      <c r="N79" s="332"/>
      <c r="O79" s="332"/>
    </row>
    <row r="80" spans="1:15" ht="15">
      <c r="A80" s="345"/>
      <c r="B80" s="334" t="s">
        <v>46</v>
      </c>
      <c r="C80" s="72" t="s">
        <v>137</v>
      </c>
      <c r="D80" s="263"/>
      <c r="E80" s="335">
        <v>225679119</v>
      </c>
      <c r="F80" s="335">
        <v>0</v>
      </c>
      <c r="G80" s="336">
        <f t="shared" si="1"/>
        <v>225679119</v>
      </c>
      <c r="H80" s="335">
        <v>142781394</v>
      </c>
      <c r="I80" s="335">
        <v>0</v>
      </c>
      <c r="J80" s="337">
        <v>142781394</v>
      </c>
      <c r="K80" s="332"/>
      <c r="L80" s="332"/>
      <c r="M80" s="332"/>
      <c r="N80" s="332"/>
      <c r="O80" s="332"/>
    </row>
    <row r="81" spans="1:15" ht="15">
      <c r="A81" s="345"/>
      <c r="B81" s="334" t="s">
        <v>47</v>
      </c>
      <c r="C81" s="72" t="s">
        <v>138</v>
      </c>
      <c r="D81" s="263"/>
      <c r="E81" s="335">
        <v>21892636</v>
      </c>
      <c r="F81" s="335">
        <v>161922670</v>
      </c>
      <c r="G81" s="336">
        <f t="shared" si="1"/>
        <v>183815306</v>
      </c>
      <c r="H81" s="335">
        <v>24555572</v>
      </c>
      <c r="I81" s="335">
        <v>86675159</v>
      </c>
      <c r="J81" s="337">
        <v>111230731</v>
      </c>
      <c r="K81" s="332"/>
      <c r="L81" s="332"/>
      <c r="M81" s="332"/>
      <c r="N81" s="332"/>
      <c r="O81" s="332"/>
    </row>
    <row r="82" spans="1:15" ht="15">
      <c r="A82" s="345"/>
      <c r="B82" s="334" t="s">
        <v>68</v>
      </c>
      <c r="C82" s="72" t="s">
        <v>139</v>
      </c>
      <c r="D82" s="263"/>
      <c r="E82" s="335">
        <v>74958872</v>
      </c>
      <c r="F82" s="335">
        <v>16983670</v>
      </c>
      <c r="G82" s="336">
        <f t="shared" si="1"/>
        <v>91942542</v>
      </c>
      <c r="H82" s="335">
        <v>50307847</v>
      </c>
      <c r="I82" s="335">
        <v>13539627</v>
      </c>
      <c r="J82" s="337">
        <v>63847474</v>
      </c>
      <c r="K82" s="332"/>
      <c r="L82" s="332"/>
      <c r="M82" s="332"/>
      <c r="N82" s="332"/>
      <c r="O82" s="332"/>
    </row>
    <row r="83" spans="1:15" ht="15">
      <c r="A83" s="345"/>
      <c r="B83" s="334" t="s">
        <v>299</v>
      </c>
      <c r="C83" s="72" t="s">
        <v>140</v>
      </c>
      <c r="D83" s="263"/>
      <c r="E83" s="335">
        <v>8162641</v>
      </c>
      <c r="F83" s="335">
        <v>2865168</v>
      </c>
      <c r="G83" s="336">
        <f t="shared" si="1"/>
        <v>11027809</v>
      </c>
      <c r="H83" s="335">
        <v>5291418</v>
      </c>
      <c r="I83" s="335">
        <v>2181164</v>
      </c>
      <c r="J83" s="337">
        <v>7472582</v>
      </c>
      <c r="K83" s="332"/>
      <c r="L83" s="332"/>
      <c r="M83" s="332"/>
      <c r="N83" s="332"/>
      <c r="O83" s="332"/>
    </row>
    <row r="84" spans="1:15" ht="15">
      <c r="A84" s="345"/>
      <c r="B84" s="334" t="s">
        <v>300</v>
      </c>
      <c r="C84" s="72" t="s">
        <v>141</v>
      </c>
      <c r="D84" s="263"/>
      <c r="E84" s="335">
        <v>449734</v>
      </c>
      <c r="F84" s="335">
        <v>91539192</v>
      </c>
      <c r="G84" s="336">
        <f t="shared" si="1"/>
        <v>91988926</v>
      </c>
      <c r="H84" s="335">
        <v>381599</v>
      </c>
      <c r="I84" s="335">
        <v>64271009</v>
      </c>
      <c r="J84" s="337">
        <v>64652608</v>
      </c>
      <c r="K84" s="332"/>
      <c r="L84" s="332"/>
      <c r="M84" s="332"/>
      <c r="N84" s="332"/>
      <c r="O84" s="332"/>
    </row>
    <row r="85" spans="1:15" ht="15">
      <c r="A85" s="345"/>
      <c r="B85" s="334" t="s">
        <v>301</v>
      </c>
      <c r="C85" s="72" t="s">
        <v>142</v>
      </c>
      <c r="D85" s="263"/>
      <c r="E85" s="335">
        <v>0</v>
      </c>
      <c r="F85" s="335">
        <v>652715</v>
      </c>
      <c r="G85" s="336">
        <f t="shared" si="1"/>
        <v>652715</v>
      </c>
      <c r="H85" s="335">
        <v>0</v>
      </c>
      <c r="I85" s="335">
        <v>452123</v>
      </c>
      <c r="J85" s="337">
        <v>452123</v>
      </c>
      <c r="K85" s="332"/>
      <c r="L85" s="332"/>
      <c r="M85" s="332"/>
      <c r="N85" s="332"/>
      <c r="O85" s="332"/>
    </row>
    <row r="86" spans="1:15" ht="15">
      <c r="A86" s="345"/>
      <c r="B86" s="334" t="s">
        <v>302</v>
      </c>
      <c r="C86" s="72" t="s">
        <v>143</v>
      </c>
      <c r="D86" s="263"/>
      <c r="E86" s="335">
        <v>1540290</v>
      </c>
      <c r="F86" s="335">
        <v>15334984</v>
      </c>
      <c r="G86" s="336">
        <f t="shared" si="1"/>
        <v>16875274</v>
      </c>
      <c r="H86" s="335">
        <v>544326</v>
      </c>
      <c r="I86" s="335">
        <v>8736896</v>
      </c>
      <c r="J86" s="337">
        <v>9281222</v>
      </c>
      <c r="K86" s="332"/>
      <c r="L86" s="332"/>
      <c r="M86" s="332"/>
      <c r="N86" s="332"/>
      <c r="O86" s="332"/>
    </row>
    <row r="87" spans="1:15" ht="15">
      <c r="A87" s="345"/>
      <c r="B87" s="334" t="s">
        <v>303</v>
      </c>
      <c r="C87" s="72" t="s">
        <v>144</v>
      </c>
      <c r="D87" s="263"/>
      <c r="E87" s="335">
        <v>0</v>
      </c>
      <c r="F87" s="335">
        <v>0</v>
      </c>
      <c r="G87" s="336">
        <f t="shared" si="1"/>
        <v>0</v>
      </c>
      <c r="H87" s="335">
        <v>0</v>
      </c>
      <c r="I87" s="335">
        <v>0</v>
      </c>
      <c r="J87" s="337">
        <v>0</v>
      </c>
      <c r="K87" s="332"/>
      <c r="L87" s="332"/>
      <c r="M87" s="332"/>
      <c r="N87" s="332"/>
      <c r="O87" s="332"/>
    </row>
    <row r="88" spans="1:15" ht="15">
      <c r="A88" s="345"/>
      <c r="B88" s="339" t="s">
        <v>12</v>
      </c>
      <c r="C88" s="265" t="s">
        <v>145</v>
      </c>
      <c r="D88" s="263"/>
      <c r="E88" s="22">
        <f>+SUM(E89:E95)</f>
        <v>2312350699</v>
      </c>
      <c r="F88" s="22">
        <f>+SUM(F89:F95)</f>
        <v>4111819229</v>
      </c>
      <c r="G88" s="20">
        <f t="shared" si="1"/>
        <v>6424169928</v>
      </c>
      <c r="H88" s="22">
        <f>+SUM(H89:H95)</f>
        <v>1540054150</v>
      </c>
      <c r="I88" s="22">
        <f>+SUM(I89:I95)</f>
        <v>2753958720</v>
      </c>
      <c r="J88" s="21">
        <f>+H88+I88</f>
        <v>4294012870</v>
      </c>
      <c r="K88" s="332"/>
      <c r="L88" s="332"/>
      <c r="M88" s="332"/>
      <c r="N88" s="332"/>
      <c r="O88" s="332"/>
    </row>
    <row r="89" spans="1:15" ht="15">
      <c r="A89" s="345"/>
      <c r="B89" s="338" t="s">
        <v>43</v>
      </c>
      <c r="C89" s="72" t="s">
        <v>146</v>
      </c>
      <c r="D89" s="263"/>
      <c r="E89" s="335">
        <v>22195686</v>
      </c>
      <c r="F89" s="335">
        <v>19053359</v>
      </c>
      <c r="G89" s="336">
        <f t="shared" si="1"/>
        <v>41249045</v>
      </c>
      <c r="H89" s="335">
        <v>16399213</v>
      </c>
      <c r="I89" s="335">
        <v>11846706</v>
      </c>
      <c r="J89" s="337">
        <v>28245919</v>
      </c>
      <c r="K89" s="332"/>
      <c r="L89" s="332"/>
      <c r="M89" s="332"/>
      <c r="N89" s="332"/>
      <c r="O89" s="332"/>
    </row>
    <row r="90" spans="1:15" ht="15">
      <c r="A90" s="345"/>
      <c r="B90" s="334" t="s">
        <v>44</v>
      </c>
      <c r="C90" s="72" t="s">
        <v>147</v>
      </c>
      <c r="D90" s="263"/>
      <c r="E90" s="335">
        <v>22684849</v>
      </c>
      <c r="F90" s="335">
        <v>76110595</v>
      </c>
      <c r="G90" s="336">
        <f t="shared" si="1"/>
        <v>98795444</v>
      </c>
      <c r="H90" s="335">
        <v>22882786</v>
      </c>
      <c r="I90" s="335">
        <v>52708119</v>
      </c>
      <c r="J90" s="337">
        <v>75590905</v>
      </c>
      <c r="K90" s="332"/>
      <c r="L90" s="332"/>
      <c r="M90" s="332"/>
      <c r="N90" s="332"/>
      <c r="O90" s="332"/>
    </row>
    <row r="91" spans="1:15" ht="15">
      <c r="A91" s="345"/>
      <c r="B91" s="338" t="s">
        <v>155</v>
      </c>
      <c r="C91" s="72" t="s">
        <v>148</v>
      </c>
      <c r="D91" s="263"/>
      <c r="E91" s="335">
        <v>299372</v>
      </c>
      <c r="F91" s="335">
        <v>0</v>
      </c>
      <c r="G91" s="336">
        <f t="shared" si="1"/>
        <v>299372</v>
      </c>
      <c r="H91" s="335">
        <v>799406</v>
      </c>
      <c r="I91" s="335">
        <v>0</v>
      </c>
      <c r="J91" s="337">
        <v>799406</v>
      </c>
      <c r="K91" s="332"/>
      <c r="L91" s="332"/>
      <c r="M91" s="332"/>
      <c r="N91" s="332"/>
      <c r="O91" s="332"/>
    </row>
    <row r="92" spans="1:15" ht="15">
      <c r="A92" s="345"/>
      <c r="B92" s="334" t="s">
        <v>304</v>
      </c>
      <c r="C92" s="72" t="s">
        <v>149</v>
      </c>
      <c r="D92" s="263"/>
      <c r="E92" s="335">
        <v>0</v>
      </c>
      <c r="F92" s="335">
        <v>3377015</v>
      </c>
      <c r="G92" s="336">
        <f t="shared" si="1"/>
        <v>3377015</v>
      </c>
      <c r="H92" s="335">
        <v>0</v>
      </c>
      <c r="I92" s="335">
        <v>1663667</v>
      </c>
      <c r="J92" s="337">
        <v>1663667</v>
      </c>
      <c r="K92" s="332"/>
      <c r="L92" s="332"/>
      <c r="M92" s="332"/>
      <c r="N92" s="332"/>
      <c r="O92" s="332"/>
    </row>
    <row r="93" spans="1:15" ht="15">
      <c r="A93" s="345"/>
      <c r="B93" s="334" t="s">
        <v>282</v>
      </c>
      <c r="C93" s="72" t="s">
        <v>150</v>
      </c>
      <c r="D93" s="263"/>
      <c r="E93" s="335">
        <v>678154985</v>
      </c>
      <c r="F93" s="335">
        <v>605802216</v>
      </c>
      <c r="G93" s="336">
        <f t="shared" si="1"/>
        <v>1283957201</v>
      </c>
      <c r="H93" s="335">
        <v>366121707</v>
      </c>
      <c r="I93" s="335">
        <v>434988472</v>
      </c>
      <c r="J93" s="337">
        <v>801110179</v>
      </c>
      <c r="K93" s="332"/>
      <c r="L93" s="332"/>
      <c r="M93" s="332"/>
      <c r="N93" s="332"/>
      <c r="O93" s="332"/>
    </row>
    <row r="94" spans="1:15" ht="15">
      <c r="A94" s="345"/>
      <c r="B94" s="334" t="s">
        <v>280</v>
      </c>
      <c r="C94" s="72" t="s">
        <v>151</v>
      </c>
      <c r="D94" s="263"/>
      <c r="E94" s="335">
        <v>1589015807</v>
      </c>
      <c r="F94" s="335">
        <v>3407476044</v>
      </c>
      <c r="G94" s="336">
        <f t="shared" si="1"/>
        <v>4996491851</v>
      </c>
      <c r="H94" s="335">
        <v>1133851038</v>
      </c>
      <c r="I94" s="335">
        <v>2252751756</v>
      </c>
      <c r="J94" s="337">
        <v>3386602794</v>
      </c>
      <c r="K94" s="332"/>
      <c r="L94" s="332"/>
      <c r="M94" s="332"/>
      <c r="N94" s="332"/>
      <c r="O94" s="332"/>
    </row>
    <row r="95" spans="1:15" ht="15">
      <c r="A95" s="345"/>
      <c r="B95" s="334" t="s">
        <v>279</v>
      </c>
      <c r="C95" s="72" t="s">
        <v>152</v>
      </c>
      <c r="D95" s="263"/>
      <c r="E95" s="335">
        <v>0</v>
      </c>
      <c r="F95" s="335">
        <v>0</v>
      </c>
      <c r="G95" s="336">
        <f t="shared" si="1"/>
        <v>0</v>
      </c>
      <c r="H95" s="335">
        <v>0</v>
      </c>
      <c r="I95" s="335">
        <v>0</v>
      </c>
      <c r="J95" s="337">
        <v>0</v>
      </c>
      <c r="K95" s="332"/>
      <c r="L95" s="332"/>
      <c r="M95" s="332"/>
      <c r="N95" s="332"/>
      <c r="O95" s="332"/>
    </row>
    <row r="96" spans="1:15" ht="15">
      <c r="A96" s="262"/>
      <c r="B96" s="265" t="s">
        <v>17</v>
      </c>
      <c r="C96" s="18" t="s">
        <v>153</v>
      </c>
      <c r="D96" s="263"/>
      <c r="E96" s="19">
        <v>0</v>
      </c>
      <c r="F96" s="19">
        <v>0</v>
      </c>
      <c r="G96" s="2">
        <f t="shared" si="1"/>
        <v>0</v>
      </c>
      <c r="H96" s="19">
        <v>0</v>
      </c>
      <c r="I96" s="19">
        <v>0</v>
      </c>
      <c r="J96" s="1">
        <v>0</v>
      </c>
      <c r="K96" s="332"/>
      <c r="L96" s="332"/>
      <c r="M96" s="332"/>
      <c r="N96" s="332"/>
      <c r="O96" s="332"/>
    </row>
    <row r="97" spans="1:15" ht="15">
      <c r="A97" s="262"/>
      <c r="B97" s="72"/>
      <c r="C97" s="14"/>
      <c r="D97" s="263"/>
      <c r="E97" s="346"/>
      <c r="F97" s="346"/>
      <c r="G97" s="347"/>
      <c r="H97" s="346"/>
      <c r="I97" s="346"/>
      <c r="J97" s="348"/>
      <c r="K97" s="332"/>
      <c r="L97" s="332"/>
      <c r="M97" s="332"/>
      <c r="N97" s="332"/>
      <c r="O97" s="332"/>
    </row>
    <row r="98" spans="1:15" ht="15">
      <c r="A98" s="267"/>
      <c r="B98" s="268"/>
      <c r="C98" s="349" t="s">
        <v>154</v>
      </c>
      <c r="D98" s="350"/>
      <c r="E98" s="25">
        <f>+E12+E78</f>
        <v>3667335795</v>
      </c>
      <c r="F98" s="25">
        <f>+F12+F78</f>
        <v>5463993307</v>
      </c>
      <c r="G98" s="26">
        <f>+E98+F98</f>
        <v>9131329102</v>
      </c>
      <c r="H98" s="25">
        <f>+H12+H78</f>
        <v>2435014236</v>
      </c>
      <c r="I98" s="25">
        <f>+I12+I78</f>
        <v>3821593203</v>
      </c>
      <c r="J98" s="27">
        <f>+H98+I98</f>
        <v>6256607439</v>
      </c>
      <c r="K98" s="332"/>
      <c r="L98" s="332"/>
      <c r="M98" s="332"/>
      <c r="N98" s="332"/>
      <c r="O98" s="332"/>
    </row>
    <row r="99" spans="9:11" ht="12">
      <c r="I99" s="332"/>
      <c r="J99" s="332"/>
      <c r="K99" s="332"/>
    </row>
    <row r="100" ht="18">
      <c r="B100" s="12" t="s">
        <v>246</v>
      </c>
    </row>
    <row r="101" spans="2:7" ht="15">
      <c r="B101" s="28"/>
      <c r="E101" s="30"/>
      <c r="F101" s="30"/>
      <c r="G101" s="30"/>
    </row>
    <row r="102" spans="6:7" ht="12">
      <c r="F102" s="50"/>
      <c r="G102" s="50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3" r:id="rId1"/>
  <headerFooter alignWithMargins="0">
    <oddFooter>&amp;C&amp;"Times New Roman,Normal"&amp;16 6</oddFooter>
    <firstFooter>&amp;L&amp;"Tahoma,Regular"&amp;10
&amp;8Sınıflandırma: &amp;"Tahoma,Bold"&amp;K3333FFDahili Kullanım&amp;"Microsoft Sans Serif,Regular"&amp;8&amp;K000000
 &amp;C&amp;"Times New Roman,Normal"&amp;16 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0"/>
  <sheetViews>
    <sheetView showGridLines="0"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3.7109375" style="255" customWidth="1"/>
    <col min="2" max="2" width="10.00390625" style="255" customWidth="1"/>
    <col min="3" max="3" width="95.00390625" style="255" customWidth="1"/>
    <col min="4" max="4" width="8.7109375" style="272" customWidth="1"/>
    <col min="5" max="8" width="21.7109375" style="297" customWidth="1"/>
    <col min="9" max="9" width="10.57421875" style="255" customWidth="1"/>
    <col min="10" max="10" width="11.140625" style="255" customWidth="1"/>
    <col min="11" max="11" width="11.28125" style="255" bestFit="1" customWidth="1"/>
    <col min="12" max="12" width="11.140625" style="255" customWidth="1"/>
    <col min="13" max="13" width="9.7109375" style="255" customWidth="1"/>
    <col min="14" max="14" width="11.28125" style="255" customWidth="1"/>
    <col min="15" max="15" width="9.140625" style="255" customWidth="1"/>
    <col min="16" max="16384" width="9.140625" style="255" customWidth="1"/>
  </cols>
  <sheetData>
    <row r="1" s="252" customFormat="1" ht="12.75">
      <c r="D1" s="310"/>
    </row>
    <row r="2" spans="1:8" ht="20.25">
      <c r="A2" s="3" t="s">
        <v>237</v>
      </c>
      <c r="B2" s="253"/>
      <c r="C2" s="253"/>
      <c r="D2" s="508"/>
      <c r="E2" s="254"/>
      <c r="F2" s="254"/>
      <c r="G2" s="254"/>
      <c r="H2" s="522"/>
    </row>
    <row r="3" spans="1:8" ht="21">
      <c r="A3" s="7" t="s">
        <v>574</v>
      </c>
      <c r="B3" s="256"/>
      <c r="C3" s="257"/>
      <c r="D3" s="509"/>
      <c r="E3" s="258"/>
      <c r="F3" s="258"/>
      <c r="G3" s="258"/>
      <c r="H3" s="523"/>
    </row>
    <row r="4" spans="1:8" ht="15">
      <c r="A4" s="259"/>
      <c r="B4" s="260"/>
      <c r="C4" s="260"/>
      <c r="D4" s="510"/>
      <c r="E4" s="261"/>
      <c r="F4" s="261"/>
      <c r="G4" s="261"/>
      <c r="H4" s="524"/>
    </row>
    <row r="5" spans="1:9" ht="17.25" customHeight="1">
      <c r="A5" s="262"/>
      <c r="B5" s="72"/>
      <c r="C5" s="72"/>
      <c r="D5" s="511"/>
      <c r="E5" s="659" t="s">
        <v>283</v>
      </c>
      <c r="F5" s="660"/>
      <c r="G5" s="660"/>
      <c r="H5" s="661"/>
      <c r="I5" s="273"/>
    </row>
    <row r="6" spans="1:8" ht="4.5" customHeight="1">
      <c r="A6" s="262"/>
      <c r="B6" s="72"/>
      <c r="C6" s="72"/>
      <c r="D6" s="512"/>
      <c r="E6" s="264"/>
      <c r="F6" s="565"/>
      <c r="G6" s="546"/>
      <c r="H6" s="520"/>
    </row>
    <row r="7" spans="1:8" ht="18" customHeight="1">
      <c r="A7" s="262"/>
      <c r="B7" s="265"/>
      <c r="C7" s="265" t="s">
        <v>411</v>
      </c>
      <c r="D7" s="513" t="s">
        <v>67</v>
      </c>
      <c r="E7" s="266" t="s">
        <v>0</v>
      </c>
      <c r="F7" s="559" t="s">
        <v>528</v>
      </c>
      <c r="G7" s="547" t="s">
        <v>0</v>
      </c>
      <c r="H7" s="521" t="s">
        <v>528</v>
      </c>
    </row>
    <row r="8" spans="1:8" ht="15">
      <c r="A8" s="262"/>
      <c r="B8" s="72"/>
      <c r="C8" s="252"/>
      <c r="D8" s="514"/>
      <c r="E8" s="584">
        <v>44927</v>
      </c>
      <c r="F8" s="585">
        <v>44562</v>
      </c>
      <c r="G8" s="586">
        <v>45108</v>
      </c>
      <c r="H8" s="587">
        <v>44743</v>
      </c>
    </row>
    <row r="9" spans="1:8" ht="15">
      <c r="A9" s="259"/>
      <c r="B9" s="260"/>
      <c r="C9" s="627"/>
      <c r="D9" s="628"/>
      <c r="E9" s="629">
        <f>nh!F8</f>
        <v>45199</v>
      </c>
      <c r="F9" s="630">
        <v>44834</v>
      </c>
      <c r="G9" s="631">
        <f>E9</f>
        <v>45199</v>
      </c>
      <c r="H9" s="632">
        <f>F9</f>
        <v>44834</v>
      </c>
    </row>
    <row r="10" spans="1:21" s="272" customFormat="1" ht="15">
      <c r="A10" s="269"/>
      <c r="B10" s="265" t="s">
        <v>10</v>
      </c>
      <c r="C10" s="270" t="s">
        <v>66</v>
      </c>
      <c r="D10" s="515" t="s">
        <v>539</v>
      </c>
      <c r="E10" s="271">
        <f>+SUM(E11:E15)+E19+E20</f>
        <v>144976380</v>
      </c>
      <c r="F10" s="560">
        <f>+SUM(F11:F15)+F19+F20</f>
        <v>87761397</v>
      </c>
      <c r="G10" s="550">
        <f>+SUM(G11:G15)+G19+G20</f>
        <v>62452877</v>
      </c>
      <c r="H10" s="551">
        <f>+SUM(H11:H15)+H19+H20</f>
        <v>39342718</v>
      </c>
      <c r="J10" s="495"/>
      <c r="K10" s="495"/>
      <c r="L10" s="495"/>
      <c r="M10" s="495"/>
      <c r="O10" s="495"/>
      <c r="Q10" s="495"/>
      <c r="R10" s="495"/>
      <c r="S10" s="495"/>
      <c r="T10" s="495"/>
      <c r="U10" s="495"/>
    </row>
    <row r="11" spans="1:21" ht="15">
      <c r="A11" s="273"/>
      <c r="B11" s="274" t="s">
        <v>33</v>
      </c>
      <c r="C11" s="275" t="s">
        <v>8</v>
      </c>
      <c r="D11" s="516"/>
      <c r="E11" s="276">
        <v>101283105</v>
      </c>
      <c r="F11" s="561">
        <v>59514079</v>
      </c>
      <c r="G11" s="552">
        <v>42203111</v>
      </c>
      <c r="H11" s="543">
        <v>24548338</v>
      </c>
      <c r="J11" s="495"/>
      <c r="K11" s="495"/>
      <c r="L11" s="495"/>
      <c r="M11" s="495"/>
      <c r="N11" s="495"/>
      <c r="O11" s="495"/>
      <c r="Q11" s="495"/>
      <c r="R11" s="495"/>
      <c r="S11" s="495"/>
      <c r="T11" s="495"/>
      <c r="U11" s="495"/>
    </row>
    <row r="12" spans="1:21" ht="15">
      <c r="A12" s="273"/>
      <c r="B12" s="274" t="s">
        <v>32</v>
      </c>
      <c r="C12" s="275" t="s">
        <v>83</v>
      </c>
      <c r="D12" s="516"/>
      <c r="E12" s="276">
        <v>443248</v>
      </c>
      <c r="F12" s="561">
        <v>286258</v>
      </c>
      <c r="G12" s="552">
        <v>159568</v>
      </c>
      <c r="H12" s="543">
        <v>2188</v>
      </c>
      <c r="J12" s="495"/>
      <c r="K12" s="495"/>
      <c r="L12" s="495"/>
      <c r="M12" s="495"/>
      <c r="N12" s="495"/>
      <c r="O12" s="495"/>
      <c r="Q12" s="495"/>
      <c r="R12" s="495"/>
      <c r="S12" s="495"/>
      <c r="T12" s="495"/>
      <c r="U12" s="495"/>
    </row>
    <row r="13" spans="1:21" ht="15">
      <c r="A13" s="273"/>
      <c r="B13" s="274" t="s">
        <v>34</v>
      </c>
      <c r="C13" s="275" t="s">
        <v>229</v>
      </c>
      <c r="D13" s="516"/>
      <c r="E13" s="276">
        <v>3305985</v>
      </c>
      <c r="F13" s="561">
        <v>368031</v>
      </c>
      <c r="G13" s="552">
        <v>1823435</v>
      </c>
      <c r="H13" s="543">
        <v>213507</v>
      </c>
      <c r="J13" s="495"/>
      <c r="K13" s="495"/>
      <c r="L13" s="495"/>
      <c r="M13" s="495"/>
      <c r="N13" s="495"/>
      <c r="O13" s="495"/>
      <c r="Q13" s="495"/>
      <c r="R13" s="495"/>
      <c r="S13" s="495"/>
      <c r="T13" s="495"/>
      <c r="U13" s="495"/>
    </row>
    <row r="14" spans="1:21" ht="15">
      <c r="A14" s="273"/>
      <c r="B14" s="274" t="s">
        <v>35</v>
      </c>
      <c r="C14" s="275" t="s">
        <v>228</v>
      </c>
      <c r="D14" s="516"/>
      <c r="E14" s="276">
        <v>2767775</v>
      </c>
      <c r="F14" s="561">
        <v>2224208</v>
      </c>
      <c r="G14" s="552">
        <v>1165111</v>
      </c>
      <c r="H14" s="543">
        <v>527095</v>
      </c>
      <c r="J14" s="495"/>
      <c r="K14" s="495"/>
      <c r="L14" s="495"/>
      <c r="M14" s="495"/>
      <c r="N14" s="495"/>
      <c r="O14" s="495"/>
      <c r="Q14" s="495"/>
      <c r="R14" s="495"/>
      <c r="S14" s="495"/>
      <c r="T14" s="495"/>
      <c r="U14" s="495"/>
    </row>
    <row r="15" spans="1:21" ht="15">
      <c r="A15" s="273"/>
      <c r="B15" s="274" t="s">
        <v>45</v>
      </c>
      <c r="C15" s="275" t="s">
        <v>82</v>
      </c>
      <c r="D15" s="516"/>
      <c r="E15" s="276">
        <f>+SUM(E16:E18)</f>
        <v>32901379</v>
      </c>
      <c r="F15" s="561">
        <f>SUM(F16:F18)</f>
        <v>23839961</v>
      </c>
      <c r="G15" s="552">
        <f>+SUM(G16:G18)</f>
        <v>15198845</v>
      </c>
      <c r="H15" s="549">
        <f>+SUM(H16:H18)</f>
        <v>13450283</v>
      </c>
      <c r="J15" s="495"/>
      <c r="K15" s="495"/>
      <c r="L15" s="495"/>
      <c r="M15" s="495"/>
      <c r="N15" s="495"/>
      <c r="O15" s="495"/>
      <c r="Q15" s="495"/>
      <c r="R15" s="495"/>
      <c r="S15" s="495"/>
      <c r="T15" s="495"/>
      <c r="U15" s="495"/>
    </row>
    <row r="16" spans="1:21" ht="15">
      <c r="A16" s="273"/>
      <c r="B16" s="274" t="s">
        <v>230</v>
      </c>
      <c r="C16" s="275" t="s">
        <v>324</v>
      </c>
      <c r="D16" s="516"/>
      <c r="E16" s="276">
        <v>330058</v>
      </c>
      <c r="F16" s="561">
        <v>164225</v>
      </c>
      <c r="G16" s="552">
        <v>177710</v>
      </c>
      <c r="H16" s="543">
        <v>55764</v>
      </c>
      <c r="J16" s="495"/>
      <c r="K16" s="495"/>
      <c r="L16" s="495"/>
      <c r="M16" s="495"/>
      <c r="N16" s="495"/>
      <c r="O16" s="495"/>
      <c r="Q16" s="495"/>
      <c r="R16" s="495"/>
      <c r="S16" s="495"/>
      <c r="T16" s="495"/>
      <c r="U16" s="495"/>
    </row>
    <row r="17" spans="1:21" ht="15">
      <c r="A17" s="273"/>
      <c r="B17" s="274" t="s">
        <v>231</v>
      </c>
      <c r="C17" s="275" t="s">
        <v>363</v>
      </c>
      <c r="D17" s="516"/>
      <c r="E17" s="276">
        <v>13148700</v>
      </c>
      <c r="F17" s="561">
        <v>11592898</v>
      </c>
      <c r="G17" s="552">
        <v>5693406</v>
      </c>
      <c r="H17" s="543">
        <v>6070173</v>
      </c>
      <c r="J17" s="495"/>
      <c r="K17" s="495"/>
      <c r="L17" s="495"/>
      <c r="M17" s="495"/>
      <c r="N17" s="495"/>
      <c r="O17" s="495"/>
      <c r="Q17" s="495"/>
      <c r="R17" s="495"/>
      <c r="S17" s="495"/>
      <c r="T17" s="495"/>
      <c r="U17" s="495"/>
    </row>
    <row r="18" spans="1:21" ht="15">
      <c r="A18" s="273"/>
      <c r="B18" s="274" t="s">
        <v>232</v>
      </c>
      <c r="C18" s="275" t="s">
        <v>364</v>
      </c>
      <c r="D18" s="516"/>
      <c r="E18" s="277">
        <v>19422621</v>
      </c>
      <c r="F18" s="562">
        <v>12082838</v>
      </c>
      <c r="G18" s="553">
        <v>9327729</v>
      </c>
      <c r="H18" s="543">
        <v>7324346</v>
      </c>
      <c r="J18" s="495"/>
      <c r="K18" s="495"/>
      <c r="L18" s="495"/>
      <c r="M18" s="495"/>
      <c r="N18" s="495"/>
      <c r="O18" s="495"/>
      <c r="Q18" s="495"/>
      <c r="R18" s="495"/>
      <c r="S18" s="495"/>
      <c r="T18" s="495"/>
      <c r="U18" s="495"/>
    </row>
    <row r="19" spans="1:21" ht="15">
      <c r="A19" s="273"/>
      <c r="B19" s="274" t="s">
        <v>233</v>
      </c>
      <c r="C19" s="275" t="s">
        <v>177</v>
      </c>
      <c r="D19" s="516"/>
      <c r="E19" s="276">
        <v>2777310</v>
      </c>
      <c r="F19" s="561">
        <v>1069962</v>
      </c>
      <c r="G19" s="552">
        <v>1214286</v>
      </c>
      <c r="H19" s="543">
        <v>425399</v>
      </c>
      <c r="J19" s="495"/>
      <c r="K19" s="495"/>
      <c r="L19" s="495"/>
      <c r="M19" s="495"/>
      <c r="N19" s="495"/>
      <c r="O19" s="495"/>
      <c r="Q19" s="495"/>
      <c r="R19" s="495"/>
      <c r="S19" s="495"/>
      <c r="T19" s="495"/>
      <c r="U19" s="495"/>
    </row>
    <row r="20" spans="1:21" ht="15">
      <c r="A20" s="273"/>
      <c r="B20" s="274" t="s">
        <v>234</v>
      </c>
      <c r="C20" s="275" t="s">
        <v>63</v>
      </c>
      <c r="D20" s="516"/>
      <c r="E20" s="276">
        <v>1497578</v>
      </c>
      <c r="F20" s="561">
        <v>458898</v>
      </c>
      <c r="G20" s="552">
        <v>688521</v>
      </c>
      <c r="H20" s="543">
        <v>175908</v>
      </c>
      <c r="J20" s="495"/>
      <c r="K20" s="495"/>
      <c r="L20" s="495"/>
      <c r="M20" s="495"/>
      <c r="N20" s="495"/>
      <c r="O20" s="495"/>
      <c r="Q20" s="495"/>
      <c r="R20" s="495"/>
      <c r="S20" s="495"/>
      <c r="T20" s="495"/>
      <c r="U20" s="495"/>
    </row>
    <row r="21" spans="1:21" s="272" customFormat="1" ht="15">
      <c r="A21" s="269"/>
      <c r="B21" s="278" t="s">
        <v>15</v>
      </c>
      <c r="C21" s="279" t="s">
        <v>415</v>
      </c>
      <c r="D21" s="515" t="s">
        <v>540</v>
      </c>
      <c r="E21" s="280">
        <f>+SUM(E22:E27)</f>
        <v>84878317</v>
      </c>
      <c r="F21" s="563">
        <f>+SUM(F22:F27)</f>
        <v>29812793</v>
      </c>
      <c r="G21" s="554">
        <f>+SUM(G22:G27)</f>
        <v>39130529</v>
      </c>
      <c r="H21" s="548">
        <f>+SUM(H22:H27)</f>
        <v>12374729</v>
      </c>
      <c r="J21" s="495"/>
      <c r="K21" s="495"/>
      <c r="L21" s="495"/>
      <c r="M21" s="495"/>
      <c r="N21" s="495"/>
      <c r="O21" s="495"/>
      <c r="Q21" s="495"/>
      <c r="R21" s="495"/>
      <c r="S21" s="495"/>
      <c r="T21" s="495"/>
      <c r="U21" s="495"/>
    </row>
    <row r="22" spans="1:21" ht="15">
      <c r="A22" s="273"/>
      <c r="B22" s="274" t="s">
        <v>36</v>
      </c>
      <c r="C22" s="275" t="s">
        <v>9</v>
      </c>
      <c r="D22" s="516"/>
      <c r="E22" s="276">
        <v>75114122</v>
      </c>
      <c r="F22" s="561">
        <v>23024877</v>
      </c>
      <c r="G22" s="552">
        <v>35819545</v>
      </c>
      <c r="H22" s="543">
        <v>9306385</v>
      </c>
      <c r="J22" s="495"/>
      <c r="K22" s="495"/>
      <c r="L22" s="495"/>
      <c r="M22" s="495"/>
      <c r="N22" s="495"/>
      <c r="O22" s="495"/>
      <c r="Q22" s="495"/>
      <c r="R22" s="495"/>
      <c r="S22" s="495"/>
      <c r="T22" s="495"/>
      <c r="U22" s="495"/>
    </row>
    <row r="23" spans="1:21" ht="15">
      <c r="A23" s="273"/>
      <c r="B23" s="274" t="s">
        <v>37</v>
      </c>
      <c r="C23" s="281" t="s">
        <v>236</v>
      </c>
      <c r="D23" s="515"/>
      <c r="E23" s="282">
        <v>4571986</v>
      </c>
      <c r="F23" s="564">
        <v>1960931</v>
      </c>
      <c r="G23" s="555">
        <v>1499014</v>
      </c>
      <c r="H23" s="543">
        <v>846513</v>
      </c>
      <c r="J23" s="495"/>
      <c r="K23" s="495"/>
      <c r="L23" s="495"/>
      <c r="M23" s="495"/>
      <c r="N23" s="495"/>
      <c r="O23" s="495"/>
      <c r="Q23" s="495"/>
      <c r="R23" s="495"/>
      <c r="S23" s="495"/>
      <c r="T23" s="495"/>
      <c r="U23" s="495"/>
    </row>
    <row r="24" spans="1:21" ht="15">
      <c r="A24" s="273"/>
      <c r="B24" s="274" t="s">
        <v>38</v>
      </c>
      <c r="C24" s="283" t="s">
        <v>235</v>
      </c>
      <c r="D24" s="515"/>
      <c r="E24" s="276">
        <v>1929753</v>
      </c>
      <c r="F24" s="561">
        <v>777973</v>
      </c>
      <c r="G24" s="552">
        <v>870410</v>
      </c>
      <c r="H24" s="543">
        <v>399112</v>
      </c>
      <c r="J24" s="495"/>
      <c r="K24" s="495"/>
      <c r="L24" s="495"/>
      <c r="M24" s="495"/>
      <c r="N24" s="495"/>
      <c r="O24" s="495"/>
      <c r="Q24" s="495"/>
      <c r="R24" s="495"/>
      <c r="S24" s="495"/>
      <c r="T24" s="495"/>
      <c r="U24" s="495"/>
    </row>
    <row r="25" spans="1:21" ht="15">
      <c r="A25" s="273"/>
      <c r="B25" s="274" t="s">
        <v>57</v>
      </c>
      <c r="C25" s="275" t="s">
        <v>93</v>
      </c>
      <c r="D25" s="516"/>
      <c r="E25" s="276">
        <v>2111918</v>
      </c>
      <c r="F25" s="561">
        <v>2382269</v>
      </c>
      <c r="G25" s="552">
        <v>792442</v>
      </c>
      <c r="H25" s="543">
        <v>881844</v>
      </c>
      <c r="J25" s="495"/>
      <c r="K25" s="495"/>
      <c r="L25" s="495"/>
      <c r="M25" s="495"/>
      <c r="N25" s="495"/>
      <c r="O25" s="495"/>
      <c r="Q25" s="495"/>
      <c r="R25" s="495"/>
      <c r="S25" s="495"/>
      <c r="T25" s="495"/>
      <c r="U25" s="495"/>
    </row>
    <row r="26" spans="1:21" ht="15">
      <c r="A26" s="273"/>
      <c r="B26" s="274" t="s">
        <v>58</v>
      </c>
      <c r="C26" s="275" t="s">
        <v>423</v>
      </c>
      <c r="D26" s="516"/>
      <c r="E26" s="276">
        <v>204571</v>
      </c>
      <c r="F26" s="561">
        <v>124380</v>
      </c>
      <c r="G26" s="552">
        <v>78599</v>
      </c>
      <c r="H26" s="543">
        <v>43646</v>
      </c>
      <c r="J26" s="495"/>
      <c r="K26" s="495"/>
      <c r="L26" s="495"/>
      <c r="M26" s="495"/>
      <c r="N26" s="495"/>
      <c r="O26" s="495"/>
      <c r="Q26" s="495"/>
      <c r="R26" s="495"/>
      <c r="S26" s="495"/>
      <c r="T26" s="495"/>
      <c r="U26" s="495"/>
    </row>
    <row r="27" spans="1:21" ht="15">
      <c r="A27" s="273"/>
      <c r="B27" s="274" t="s">
        <v>424</v>
      </c>
      <c r="C27" s="281" t="s">
        <v>64</v>
      </c>
      <c r="D27" s="515"/>
      <c r="E27" s="276">
        <v>945967</v>
      </c>
      <c r="F27" s="561">
        <v>1542363</v>
      </c>
      <c r="G27" s="552">
        <v>70519</v>
      </c>
      <c r="H27" s="543">
        <v>897229</v>
      </c>
      <c r="J27" s="495"/>
      <c r="K27" s="495"/>
      <c r="L27" s="495"/>
      <c r="M27" s="495"/>
      <c r="N27" s="495"/>
      <c r="O27" s="495"/>
      <c r="Q27" s="495"/>
      <c r="R27" s="495"/>
      <c r="S27" s="495"/>
      <c r="T27" s="495"/>
      <c r="U27" s="495"/>
    </row>
    <row r="28" spans="1:21" s="272" customFormat="1" ht="15">
      <c r="A28" s="269"/>
      <c r="B28" s="265" t="s">
        <v>14</v>
      </c>
      <c r="C28" s="284" t="s">
        <v>259</v>
      </c>
      <c r="D28" s="516"/>
      <c r="E28" s="280">
        <f>+E10-E21</f>
        <v>60098063</v>
      </c>
      <c r="F28" s="563">
        <f>+F10-F21</f>
        <v>57948604</v>
      </c>
      <c r="G28" s="554">
        <f>+G10-G21</f>
        <v>23322348</v>
      </c>
      <c r="H28" s="548">
        <f>+H10-H21</f>
        <v>26967989</v>
      </c>
      <c r="J28" s="495"/>
      <c r="K28" s="495"/>
      <c r="L28" s="495"/>
      <c r="M28" s="495"/>
      <c r="N28" s="495"/>
      <c r="O28" s="495"/>
      <c r="Q28" s="495"/>
      <c r="R28" s="495"/>
      <c r="S28" s="495"/>
      <c r="T28" s="495"/>
      <c r="U28" s="495"/>
    </row>
    <row r="29" spans="1:21" s="272" customFormat="1" ht="15">
      <c r="A29" s="269"/>
      <c r="B29" s="265" t="s">
        <v>13</v>
      </c>
      <c r="C29" s="284" t="s">
        <v>260</v>
      </c>
      <c r="D29" s="515" t="s">
        <v>570</v>
      </c>
      <c r="E29" s="280">
        <f>+E30-E33</f>
        <v>26594646</v>
      </c>
      <c r="F29" s="563">
        <f>+F30-F33</f>
        <v>12008205</v>
      </c>
      <c r="G29" s="554">
        <f>+G30-G33</f>
        <v>12320062</v>
      </c>
      <c r="H29" s="548">
        <f>+H30-H33</f>
        <v>4920324</v>
      </c>
      <c r="J29" s="495"/>
      <c r="K29" s="495"/>
      <c r="L29" s="495"/>
      <c r="M29" s="495"/>
      <c r="N29" s="495"/>
      <c r="O29" s="495"/>
      <c r="Q29" s="495"/>
      <c r="R29" s="495"/>
      <c r="S29" s="495"/>
      <c r="T29" s="495"/>
      <c r="U29" s="495"/>
    </row>
    <row r="30" spans="1:21" ht="15">
      <c r="A30" s="273"/>
      <c r="B30" s="274" t="s">
        <v>46</v>
      </c>
      <c r="C30" s="275" t="s">
        <v>31</v>
      </c>
      <c r="D30" s="516"/>
      <c r="E30" s="276">
        <f>+SUM(E31:E32)</f>
        <v>36569326</v>
      </c>
      <c r="F30" s="561">
        <f>+SUM(F31:F32)</f>
        <v>17036636</v>
      </c>
      <c r="G30" s="552">
        <f>+SUM(G31:G32)</f>
        <v>17344904</v>
      </c>
      <c r="H30" s="549">
        <f>+SUM(H31:H32)</f>
        <v>7074016</v>
      </c>
      <c r="J30" s="495"/>
      <c r="K30" s="495"/>
      <c r="L30" s="495"/>
      <c r="M30" s="495"/>
      <c r="N30" s="495"/>
      <c r="O30" s="495"/>
      <c r="Q30" s="495"/>
      <c r="R30" s="495"/>
      <c r="S30" s="495"/>
      <c r="T30" s="495"/>
      <c r="U30" s="495"/>
    </row>
    <row r="31" spans="1:21" ht="15">
      <c r="A31" s="273"/>
      <c r="B31" s="274" t="s">
        <v>59</v>
      </c>
      <c r="C31" s="275" t="s">
        <v>65</v>
      </c>
      <c r="D31" s="516"/>
      <c r="E31" s="276">
        <v>2379013</v>
      </c>
      <c r="F31" s="561">
        <v>1327975</v>
      </c>
      <c r="G31" s="552">
        <v>931916</v>
      </c>
      <c r="H31" s="543">
        <v>502889</v>
      </c>
      <c r="J31" s="495"/>
      <c r="K31" s="495"/>
      <c r="L31" s="495"/>
      <c r="M31" s="495"/>
      <c r="N31" s="495"/>
      <c r="O31" s="495"/>
      <c r="Q31" s="495"/>
      <c r="R31" s="495"/>
      <c r="S31" s="495"/>
      <c r="T31" s="495"/>
      <c r="U31" s="495"/>
    </row>
    <row r="32" spans="1:21" ht="15">
      <c r="A32" s="273"/>
      <c r="B32" s="274" t="s">
        <v>60</v>
      </c>
      <c r="C32" s="275" t="s">
        <v>1</v>
      </c>
      <c r="D32" s="516"/>
      <c r="E32" s="276">
        <v>34190313</v>
      </c>
      <c r="F32" s="561">
        <v>15708661</v>
      </c>
      <c r="G32" s="552">
        <v>16412988</v>
      </c>
      <c r="H32" s="543">
        <v>6571127</v>
      </c>
      <c r="J32" s="495"/>
      <c r="K32" s="495"/>
      <c r="L32" s="495"/>
      <c r="M32" s="495"/>
      <c r="N32" s="495"/>
      <c r="O32" s="495"/>
      <c r="Q32" s="495"/>
      <c r="R32" s="495"/>
      <c r="S32" s="495"/>
      <c r="T32" s="495"/>
      <c r="U32" s="495"/>
    </row>
    <row r="33" spans="1:21" ht="15">
      <c r="A33" s="273"/>
      <c r="B33" s="274" t="s">
        <v>47</v>
      </c>
      <c r="C33" s="275" t="s">
        <v>416</v>
      </c>
      <c r="D33" s="516"/>
      <c r="E33" s="276">
        <f>+SUM(E34:E35)</f>
        <v>9974680</v>
      </c>
      <c r="F33" s="561">
        <f>+SUM(F34:F35)</f>
        <v>5028431</v>
      </c>
      <c r="G33" s="552">
        <f>+SUM(G34:G35)</f>
        <v>5024842</v>
      </c>
      <c r="H33" s="549">
        <f>+SUM(H34:H35)</f>
        <v>2153692</v>
      </c>
      <c r="J33" s="495"/>
      <c r="K33" s="495"/>
      <c r="L33" s="495"/>
      <c r="M33" s="495"/>
      <c r="N33" s="495"/>
      <c r="O33" s="495"/>
      <c r="Q33" s="495"/>
      <c r="R33" s="495"/>
      <c r="S33" s="495"/>
      <c r="T33" s="495"/>
      <c r="U33" s="495"/>
    </row>
    <row r="34" spans="1:21" ht="15">
      <c r="A34" s="273"/>
      <c r="B34" s="274" t="s">
        <v>48</v>
      </c>
      <c r="C34" s="283" t="s">
        <v>261</v>
      </c>
      <c r="D34" s="516"/>
      <c r="E34" s="276">
        <v>51028</v>
      </c>
      <c r="F34" s="566">
        <v>55280</v>
      </c>
      <c r="G34" s="552">
        <v>18704</v>
      </c>
      <c r="H34" s="543">
        <v>19966</v>
      </c>
      <c r="J34" s="495"/>
      <c r="K34" s="495"/>
      <c r="L34" s="495"/>
      <c r="M34" s="495"/>
      <c r="N34" s="495"/>
      <c r="O34" s="495"/>
      <c r="Q34" s="495"/>
      <c r="R34" s="495"/>
      <c r="S34" s="495"/>
      <c r="T34" s="495"/>
      <c r="U34" s="495"/>
    </row>
    <row r="35" spans="1:21" ht="15">
      <c r="A35" s="273"/>
      <c r="B35" s="274" t="s">
        <v>49</v>
      </c>
      <c r="C35" s="275" t="s">
        <v>1</v>
      </c>
      <c r="D35" s="516"/>
      <c r="E35" s="276">
        <v>9923652</v>
      </c>
      <c r="F35" s="566">
        <v>4973151</v>
      </c>
      <c r="G35" s="552">
        <v>5006138</v>
      </c>
      <c r="H35" s="543">
        <v>2133726</v>
      </c>
      <c r="J35" s="495"/>
      <c r="K35" s="495"/>
      <c r="L35" s="495"/>
      <c r="M35" s="495"/>
      <c r="N35" s="495"/>
      <c r="O35" s="495"/>
      <c r="Q35" s="495"/>
      <c r="R35" s="495"/>
      <c r="S35" s="495"/>
      <c r="T35" s="495"/>
      <c r="U35" s="495"/>
    </row>
    <row r="36" spans="1:21" s="272" customFormat="1" ht="15">
      <c r="A36" s="269"/>
      <c r="B36" s="265" t="s">
        <v>12</v>
      </c>
      <c r="C36" s="284" t="s">
        <v>29</v>
      </c>
      <c r="D36" s="515" t="s">
        <v>541</v>
      </c>
      <c r="E36" s="280">
        <v>72693</v>
      </c>
      <c r="F36" s="567">
        <v>67505</v>
      </c>
      <c r="G36" s="554">
        <v>28315</v>
      </c>
      <c r="H36" s="544">
        <v>4820</v>
      </c>
      <c r="J36" s="495"/>
      <c r="K36" s="495"/>
      <c r="L36" s="495"/>
      <c r="M36" s="495"/>
      <c r="N36" s="495"/>
      <c r="O36" s="495"/>
      <c r="Q36" s="495"/>
      <c r="R36" s="495"/>
      <c r="S36" s="495"/>
      <c r="T36" s="495"/>
      <c r="U36" s="495"/>
    </row>
    <row r="37" spans="1:21" s="272" customFormat="1" ht="15">
      <c r="A37" s="269"/>
      <c r="B37" s="265" t="s">
        <v>17</v>
      </c>
      <c r="C37" s="284" t="s">
        <v>417</v>
      </c>
      <c r="D37" s="515" t="s">
        <v>542</v>
      </c>
      <c r="E37" s="280">
        <f>SUM(E38:E40)</f>
        <v>26223237</v>
      </c>
      <c r="F37" s="567">
        <f>SUM(F38:F40)</f>
        <v>8268702</v>
      </c>
      <c r="G37" s="554">
        <f>SUM(G38:G40)</f>
        <v>7413369</v>
      </c>
      <c r="H37" s="548">
        <f>SUM(H38:H40)</f>
        <v>2332954</v>
      </c>
      <c r="J37" s="495"/>
      <c r="K37" s="495"/>
      <c r="L37" s="495"/>
      <c r="M37" s="495"/>
      <c r="N37" s="495"/>
      <c r="O37" s="495"/>
      <c r="Q37" s="495"/>
      <c r="R37" s="495"/>
      <c r="S37" s="495"/>
      <c r="T37" s="495"/>
      <c r="U37" s="495"/>
    </row>
    <row r="38" spans="1:21" ht="15">
      <c r="A38" s="273"/>
      <c r="B38" s="274" t="s">
        <v>61</v>
      </c>
      <c r="C38" s="275" t="s">
        <v>224</v>
      </c>
      <c r="D38" s="516"/>
      <c r="E38" s="276">
        <v>2774043</v>
      </c>
      <c r="F38" s="566">
        <v>4152037</v>
      </c>
      <c r="G38" s="552">
        <v>-675047</v>
      </c>
      <c r="H38" s="543">
        <v>-356580</v>
      </c>
      <c r="J38" s="495"/>
      <c r="K38" s="495"/>
      <c r="L38" s="495"/>
      <c r="M38" s="495"/>
      <c r="N38" s="495"/>
      <c r="O38" s="495"/>
      <c r="Q38" s="495"/>
      <c r="R38" s="495"/>
      <c r="S38" s="495"/>
      <c r="T38" s="495"/>
      <c r="U38" s="495"/>
    </row>
    <row r="39" spans="1:21" ht="15">
      <c r="A39" s="273"/>
      <c r="B39" s="274" t="s">
        <v>62</v>
      </c>
      <c r="C39" s="275" t="s">
        <v>285</v>
      </c>
      <c r="D39" s="516"/>
      <c r="E39" s="276">
        <v>-14255499</v>
      </c>
      <c r="F39" s="566">
        <v>-21567381</v>
      </c>
      <c r="G39" s="552">
        <v>-8522231</v>
      </c>
      <c r="H39" s="543">
        <v>-2443451</v>
      </c>
      <c r="J39" s="495"/>
      <c r="K39" s="495"/>
      <c r="L39" s="495"/>
      <c r="M39" s="495"/>
      <c r="N39" s="495"/>
      <c r="O39" s="495"/>
      <c r="Q39" s="495"/>
      <c r="R39" s="495"/>
      <c r="S39" s="495"/>
      <c r="T39" s="495"/>
      <c r="U39" s="495"/>
    </row>
    <row r="40" spans="1:21" ht="15">
      <c r="A40" s="273"/>
      <c r="B40" s="274" t="s">
        <v>538</v>
      </c>
      <c r="C40" s="275" t="s">
        <v>225</v>
      </c>
      <c r="D40" s="516"/>
      <c r="E40" s="276">
        <v>37704693</v>
      </c>
      <c r="F40" s="566">
        <v>25684046</v>
      </c>
      <c r="G40" s="552">
        <v>16610647</v>
      </c>
      <c r="H40" s="543">
        <v>5132985</v>
      </c>
      <c r="J40" s="495"/>
      <c r="K40" s="495"/>
      <c r="L40" s="495"/>
      <c r="M40" s="495"/>
      <c r="N40" s="495"/>
      <c r="O40" s="495"/>
      <c r="Q40" s="495"/>
      <c r="R40" s="495"/>
      <c r="S40" s="495"/>
      <c r="T40" s="495"/>
      <c r="U40" s="495"/>
    </row>
    <row r="41" spans="1:21" s="272" customFormat="1" ht="15">
      <c r="A41" s="269"/>
      <c r="B41" s="265" t="s">
        <v>16</v>
      </c>
      <c r="C41" s="284" t="s">
        <v>30</v>
      </c>
      <c r="D41" s="515" t="s">
        <v>543</v>
      </c>
      <c r="E41" s="280">
        <v>27557050</v>
      </c>
      <c r="F41" s="567">
        <v>12823780</v>
      </c>
      <c r="G41" s="554">
        <v>10562134</v>
      </c>
      <c r="H41" s="544">
        <v>3450719</v>
      </c>
      <c r="J41" s="495"/>
      <c r="K41" s="495"/>
      <c r="L41" s="495"/>
      <c r="M41" s="495"/>
      <c r="N41" s="495"/>
      <c r="O41" s="495"/>
      <c r="Q41" s="495"/>
      <c r="R41" s="495"/>
      <c r="S41" s="495"/>
      <c r="T41" s="495"/>
      <c r="U41" s="495"/>
    </row>
    <row r="42" spans="1:21" s="272" customFormat="1" ht="15">
      <c r="A42" s="269"/>
      <c r="B42" s="265" t="s">
        <v>18</v>
      </c>
      <c r="C42" s="284" t="s">
        <v>535</v>
      </c>
      <c r="D42" s="516"/>
      <c r="E42" s="280">
        <f>+E28+E29+E36+E37+E41</f>
        <v>140545689</v>
      </c>
      <c r="F42" s="567">
        <f>+F28+F29+F36+F37+F41</f>
        <v>91116796</v>
      </c>
      <c r="G42" s="554">
        <f>+G28+G29+G36+G37+G41</f>
        <v>53646228</v>
      </c>
      <c r="H42" s="548">
        <f>+H28+H29+H36+H37+H41</f>
        <v>37676806</v>
      </c>
      <c r="J42" s="495"/>
      <c r="K42" s="495"/>
      <c r="L42" s="495"/>
      <c r="M42" s="495"/>
      <c r="N42" s="495"/>
      <c r="O42" s="495"/>
      <c r="Q42" s="495"/>
      <c r="R42" s="495"/>
      <c r="S42" s="495"/>
      <c r="T42" s="495"/>
      <c r="U42" s="495"/>
    </row>
    <row r="43" spans="1:21" s="272" customFormat="1" ht="15">
      <c r="A43" s="269"/>
      <c r="B43" s="265" t="s">
        <v>19</v>
      </c>
      <c r="C43" s="284" t="s">
        <v>426</v>
      </c>
      <c r="D43" s="515" t="s">
        <v>544</v>
      </c>
      <c r="E43" s="280">
        <v>29736893</v>
      </c>
      <c r="F43" s="567">
        <v>19703374</v>
      </c>
      <c r="G43" s="554">
        <v>7394777</v>
      </c>
      <c r="H43" s="544">
        <v>6321235</v>
      </c>
      <c r="J43" s="495"/>
      <c r="K43" s="495"/>
      <c r="L43" s="495"/>
      <c r="M43" s="495"/>
      <c r="N43" s="495"/>
      <c r="O43" s="495"/>
      <c r="Q43" s="495"/>
      <c r="R43" s="495"/>
      <c r="S43" s="495"/>
      <c r="T43" s="495"/>
      <c r="U43" s="495"/>
    </row>
    <row r="44" spans="1:21" s="272" customFormat="1" ht="15">
      <c r="A44" s="269"/>
      <c r="B44" s="265" t="s">
        <v>20</v>
      </c>
      <c r="C44" s="284" t="s">
        <v>425</v>
      </c>
      <c r="D44" s="515" t="s">
        <v>544</v>
      </c>
      <c r="E44" s="280">
        <v>245430</v>
      </c>
      <c r="F44" s="567">
        <v>2923057</v>
      </c>
      <c r="G44" s="554">
        <v>193616</v>
      </c>
      <c r="H44" s="544">
        <v>733201</v>
      </c>
      <c r="J44" s="495"/>
      <c r="K44" s="495"/>
      <c r="L44" s="495"/>
      <c r="M44" s="495"/>
      <c r="N44" s="495"/>
      <c r="O44" s="495"/>
      <c r="Q44" s="495"/>
      <c r="R44" s="495"/>
      <c r="S44" s="495"/>
      <c r="T44" s="495"/>
      <c r="U44" s="495"/>
    </row>
    <row r="45" spans="1:21" s="272" customFormat="1" ht="15">
      <c r="A45" s="269"/>
      <c r="B45" s="265" t="s">
        <v>21</v>
      </c>
      <c r="C45" s="284" t="s">
        <v>365</v>
      </c>
      <c r="D45" s="515"/>
      <c r="E45" s="280">
        <v>14543687</v>
      </c>
      <c r="F45" s="567">
        <v>7270082</v>
      </c>
      <c r="G45" s="554">
        <v>5620413</v>
      </c>
      <c r="H45" s="544">
        <v>2957646</v>
      </c>
      <c r="I45" s="495"/>
      <c r="J45" s="495"/>
      <c r="K45" s="495"/>
      <c r="L45" s="495"/>
      <c r="M45" s="495"/>
      <c r="N45" s="495"/>
      <c r="O45" s="495"/>
      <c r="Q45" s="495"/>
      <c r="R45" s="495"/>
      <c r="S45" s="495"/>
      <c r="T45" s="495"/>
      <c r="U45" s="495"/>
    </row>
    <row r="46" spans="1:21" s="272" customFormat="1" ht="15">
      <c r="A46" s="269"/>
      <c r="B46" s="265" t="s">
        <v>22</v>
      </c>
      <c r="C46" s="284" t="s">
        <v>183</v>
      </c>
      <c r="D46" s="515" t="s">
        <v>545</v>
      </c>
      <c r="E46" s="280">
        <v>24246627</v>
      </c>
      <c r="F46" s="567">
        <v>11173605</v>
      </c>
      <c r="G46" s="554">
        <v>8656024</v>
      </c>
      <c r="H46" s="544">
        <v>4427905</v>
      </c>
      <c r="I46" s="495"/>
      <c r="J46" s="495"/>
      <c r="K46" s="495"/>
      <c r="L46" s="495"/>
      <c r="M46" s="495"/>
      <c r="N46" s="495"/>
      <c r="O46" s="495"/>
      <c r="Q46" s="495"/>
      <c r="R46" s="495"/>
      <c r="S46" s="495"/>
      <c r="T46" s="495"/>
      <c r="U46" s="495"/>
    </row>
    <row r="47" spans="1:21" s="272" customFormat="1" ht="15">
      <c r="A47" s="269"/>
      <c r="B47" s="265" t="s">
        <v>23</v>
      </c>
      <c r="C47" s="284" t="s">
        <v>534</v>
      </c>
      <c r="D47" s="516"/>
      <c r="E47" s="280">
        <f>+E42-E43-E44-E45-E46</f>
        <v>71773052</v>
      </c>
      <c r="F47" s="567">
        <f>+F42-F43-F44-F45-F46</f>
        <v>50046678</v>
      </c>
      <c r="G47" s="554">
        <f>+G42-G43-G44-G45-G46</f>
        <v>31781398</v>
      </c>
      <c r="H47" s="548">
        <f>+H42-H43-H44-H45-H46</f>
        <v>23236819</v>
      </c>
      <c r="J47" s="495"/>
      <c r="K47" s="495"/>
      <c r="L47" s="495"/>
      <c r="M47" s="495"/>
      <c r="N47" s="495"/>
      <c r="O47" s="495"/>
      <c r="Q47" s="495"/>
      <c r="R47" s="495"/>
      <c r="S47" s="495"/>
      <c r="T47" s="495"/>
      <c r="U47" s="495"/>
    </row>
    <row r="48" spans="1:21" s="272" customFormat="1" ht="15">
      <c r="A48" s="269"/>
      <c r="B48" s="265" t="s">
        <v>24</v>
      </c>
      <c r="C48" s="285" t="s">
        <v>366</v>
      </c>
      <c r="D48" s="517"/>
      <c r="E48" s="280">
        <v>0</v>
      </c>
      <c r="F48" s="567">
        <v>0</v>
      </c>
      <c r="G48" s="554">
        <v>0</v>
      </c>
      <c r="H48" s="544">
        <v>0</v>
      </c>
      <c r="J48" s="495"/>
      <c r="K48" s="495"/>
      <c r="L48" s="495"/>
      <c r="M48" s="495"/>
      <c r="N48" s="495"/>
      <c r="O48" s="495"/>
      <c r="Q48" s="495"/>
      <c r="R48" s="495"/>
      <c r="S48" s="495"/>
      <c r="T48" s="495"/>
      <c r="U48" s="495"/>
    </row>
    <row r="49" spans="1:21" s="272" customFormat="1" ht="15">
      <c r="A49" s="269"/>
      <c r="B49" s="265" t="s">
        <v>25</v>
      </c>
      <c r="C49" s="286" t="s">
        <v>412</v>
      </c>
      <c r="D49" s="515"/>
      <c r="E49" s="280">
        <v>1266682</v>
      </c>
      <c r="F49" s="567">
        <v>718574</v>
      </c>
      <c r="G49" s="554">
        <v>363912</v>
      </c>
      <c r="H49" s="544">
        <v>232117</v>
      </c>
      <c r="J49" s="495"/>
      <c r="K49" s="495"/>
      <c r="L49" s="495"/>
      <c r="M49" s="495"/>
      <c r="N49" s="495"/>
      <c r="O49" s="495"/>
      <c r="Q49" s="495"/>
      <c r="R49" s="495"/>
      <c r="S49" s="495"/>
      <c r="T49" s="495"/>
      <c r="U49" s="495"/>
    </row>
    <row r="50" spans="1:21" s="272" customFormat="1" ht="15">
      <c r="A50" s="269"/>
      <c r="B50" s="265" t="s">
        <v>26</v>
      </c>
      <c r="C50" s="284" t="s">
        <v>413</v>
      </c>
      <c r="D50" s="515"/>
      <c r="E50" s="280">
        <v>0</v>
      </c>
      <c r="F50" s="567">
        <v>0</v>
      </c>
      <c r="G50" s="554">
        <v>0</v>
      </c>
      <c r="H50" s="544">
        <v>0</v>
      </c>
      <c r="J50" s="495"/>
      <c r="K50" s="495"/>
      <c r="L50" s="495"/>
      <c r="M50" s="495"/>
      <c r="N50" s="495"/>
      <c r="O50" s="495"/>
      <c r="Q50" s="495"/>
      <c r="R50" s="495"/>
      <c r="S50" s="495"/>
      <c r="T50" s="495"/>
      <c r="U50" s="495"/>
    </row>
    <row r="51" spans="1:21" s="272" customFormat="1" ht="15">
      <c r="A51" s="269"/>
      <c r="B51" s="265" t="s">
        <v>27</v>
      </c>
      <c r="C51" s="284" t="s">
        <v>533</v>
      </c>
      <c r="D51" s="515" t="s">
        <v>546</v>
      </c>
      <c r="E51" s="280">
        <f>+E47+E48+E49+E50</f>
        <v>73039734</v>
      </c>
      <c r="F51" s="567">
        <f>+F47+F48+F49+F50</f>
        <v>50765252</v>
      </c>
      <c r="G51" s="554">
        <f>+G47+G48+G49+G50</f>
        <v>32145310</v>
      </c>
      <c r="H51" s="548">
        <f>+H47+H48+H49+H50</f>
        <v>23468936</v>
      </c>
      <c r="J51" s="495"/>
      <c r="K51" s="495"/>
      <c r="L51" s="495"/>
      <c r="M51" s="495"/>
      <c r="N51" s="495"/>
      <c r="O51" s="495"/>
      <c r="Q51" s="495"/>
      <c r="R51" s="495"/>
      <c r="S51" s="495"/>
      <c r="T51" s="495"/>
      <c r="U51" s="495"/>
    </row>
    <row r="52" spans="1:21" s="272" customFormat="1" ht="15">
      <c r="A52" s="269"/>
      <c r="B52" s="287" t="s">
        <v>28</v>
      </c>
      <c r="C52" s="284" t="s">
        <v>262</v>
      </c>
      <c r="D52" s="515" t="s">
        <v>547</v>
      </c>
      <c r="E52" s="280">
        <f>+E53+E54+E55</f>
        <v>15455740</v>
      </c>
      <c r="F52" s="567">
        <f>+F53+F54+F55</f>
        <v>12039190</v>
      </c>
      <c r="G52" s="554">
        <f>+G53+G54+G55</f>
        <v>8371056</v>
      </c>
      <c r="H52" s="548">
        <f>+H53+H54+H55</f>
        <v>5923897</v>
      </c>
      <c r="J52" s="495"/>
      <c r="K52" s="495"/>
      <c r="L52" s="495"/>
      <c r="M52" s="495"/>
      <c r="N52" s="495"/>
      <c r="O52" s="495"/>
      <c r="Q52" s="495"/>
      <c r="R52" s="495"/>
      <c r="S52" s="495"/>
      <c r="T52" s="495"/>
      <c r="U52" s="495"/>
    </row>
    <row r="53" spans="1:21" s="272" customFormat="1" ht="15">
      <c r="A53" s="269"/>
      <c r="B53" s="288" t="s">
        <v>427</v>
      </c>
      <c r="C53" s="283" t="s">
        <v>94</v>
      </c>
      <c r="D53" s="515"/>
      <c r="E53" s="276">
        <v>18269828</v>
      </c>
      <c r="F53" s="561">
        <v>13442219</v>
      </c>
      <c r="G53" s="552">
        <v>7273930</v>
      </c>
      <c r="H53" s="543">
        <v>5848983</v>
      </c>
      <c r="J53" s="495"/>
      <c r="K53" s="495"/>
      <c r="L53" s="495"/>
      <c r="M53" s="495"/>
      <c r="N53" s="495"/>
      <c r="O53" s="495"/>
      <c r="Q53" s="495"/>
      <c r="R53" s="495"/>
      <c r="S53" s="495"/>
      <c r="T53" s="495"/>
      <c r="U53" s="495"/>
    </row>
    <row r="54" spans="1:21" s="272" customFormat="1" ht="15">
      <c r="A54" s="269"/>
      <c r="B54" s="288" t="s">
        <v>428</v>
      </c>
      <c r="C54" s="283" t="s">
        <v>367</v>
      </c>
      <c r="D54" s="515"/>
      <c r="E54" s="276">
        <v>5754478</v>
      </c>
      <c r="F54" s="561">
        <v>4816001</v>
      </c>
      <c r="G54" s="552">
        <v>3276690</v>
      </c>
      <c r="H54" s="543">
        <v>678906</v>
      </c>
      <c r="J54" s="495"/>
      <c r="K54" s="495"/>
      <c r="L54" s="495"/>
      <c r="M54" s="495"/>
      <c r="N54" s="495"/>
      <c r="O54" s="495"/>
      <c r="Q54" s="495"/>
      <c r="R54" s="495"/>
      <c r="S54" s="495"/>
      <c r="T54" s="495"/>
      <c r="U54" s="495"/>
    </row>
    <row r="55" spans="1:21" s="272" customFormat="1" ht="15">
      <c r="A55" s="269"/>
      <c r="B55" s="288" t="s">
        <v>429</v>
      </c>
      <c r="C55" s="283" t="s">
        <v>368</v>
      </c>
      <c r="D55" s="515"/>
      <c r="E55" s="276">
        <v>-8568566</v>
      </c>
      <c r="F55" s="561">
        <v>-6219030</v>
      </c>
      <c r="G55" s="552">
        <v>-2179564</v>
      </c>
      <c r="H55" s="543">
        <v>-603992</v>
      </c>
      <c r="J55" s="495"/>
      <c r="K55" s="495"/>
      <c r="L55" s="495"/>
      <c r="M55" s="495"/>
      <c r="N55" s="495"/>
      <c r="O55" s="495"/>
      <c r="Q55" s="495"/>
      <c r="R55" s="495"/>
      <c r="S55" s="495"/>
      <c r="T55" s="495"/>
      <c r="U55" s="495"/>
    </row>
    <row r="56" spans="1:21" s="272" customFormat="1" ht="15">
      <c r="A56" s="269"/>
      <c r="B56" s="265" t="s">
        <v>252</v>
      </c>
      <c r="C56" s="284" t="s">
        <v>532</v>
      </c>
      <c r="D56" s="515" t="s">
        <v>548</v>
      </c>
      <c r="E56" s="280">
        <f>+E51-E52</f>
        <v>57583994</v>
      </c>
      <c r="F56" s="563">
        <f>+F51-F52</f>
        <v>38726062</v>
      </c>
      <c r="G56" s="554">
        <f>+G51-G52</f>
        <v>23774254</v>
      </c>
      <c r="H56" s="548">
        <f>+H51-H52</f>
        <v>17545039</v>
      </c>
      <c r="J56" s="495"/>
      <c r="K56" s="495"/>
      <c r="L56" s="495"/>
      <c r="M56" s="495"/>
      <c r="N56" s="495"/>
      <c r="O56" s="495"/>
      <c r="Q56" s="495"/>
      <c r="R56" s="495"/>
      <c r="S56" s="495"/>
      <c r="T56" s="495"/>
      <c r="U56" s="495"/>
    </row>
    <row r="57" spans="1:21" s="272" customFormat="1" ht="15">
      <c r="A57" s="269"/>
      <c r="B57" s="265" t="s">
        <v>271</v>
      </c>
      <c r="C57" s="284" t="s">
        <v>263</v>
      </c>
      <c r="D57" s="515"/>
      <c r="E57" s="280">
        <f>SUM(E58:E60)</f>
        <v>0</v>
      </c>
      <c r="F57" s="563">
        <f>SUM(F58:F60)</f>
        <v>0</v>
      </c>
      <c r="G57" s="554">
        <f>SUM(G58:G60)</f>
        <v>0</v>
      </c>
      <c r="H57" s="548">
        <f>SUM(H58:H60)</f>
        <v>0</v>
      </c>
      <c r="J57" s="495"/>
      <c r="K57" s="495"/>
      <c r="L57" s="495"/>
      <c r="M57" s="495"/>
      <c r="N57" s="495"/>
      <c r="O57" s="495"/>
      <c r="Q57" s="495"/>
      <c r="R57" s="495"/>
      <c r="S57" s="495"/>
      <c r="T57" s="495"/>
      <c r="U57" s="495"/>
    </row>
    <row r="58" spans="1:21" ht="15">
      <c r="A58" s="273"/>
      <c r="B58" s="274" t="s">
        <v>369</v>
      </c>
      <c r="C58" s="281" t="s">
        <v>264</v>
      </c>
      <c r="D58" s="515"/>
      <c r="E58" s="276">
        <v>0</v>
      </c>
      <c r="F58" s="561">
        <v>0</v>
      </c>
      <c r="G58" s="552">
        <v>0</v>
      </c>
      <c r="H58" s="543">
        <v>0</v>
      </c>
      <c r="J58" s="495"/>
      <c r="K58" s="495"/>
      <c r="L58" s="495"/>
      <c r="M58" s="495"/>
      <c r="N58" s="495"/>
      <c r="O58" s="495"/>
      <c r="Q58" s="495"/>
      <c r="R58" s="495"/>
      <c r="S58" s="495"/>
      <c r="T58" s="495"/>
      <c r="U58" s="495"/>
    </row>
    <row r="59" spans="1:21" ht="15">
      <c r="A59" s="273"/>
      <c r="B59" s="274" t="s">
        <v>370</v>
      </c>
      <c r="C59" s="281" t="s">
        <v>265</v>
      </c>
      <c r="D59" s="515"/>
      <c r="E59" s="276">
        <v>0</v>
      </c>
      <c r="F59" s="561">
        <v>0</v>
      </c>
      <c r="G59" s="552">
        <v>0</v>
      </c>
      <c r="H59" s="543">
        <v>0</v>
      </c>
      <c r="J59" s="495"/>
      <c r="K59" s="495"/>
      <c r="L59" s="495"/>
      <c r="M59" s="495"/>
      <c r="N59" s="495"/>
      <c r="O59" s="495"/>
      <c r="Q59" s="495"/>
      <c r="R59" s="495"/>
      <c r="S59" s="495"/>
      <c r="T59" s="495"/>
      <c r="U59" s="495"/>
    </row>
    <row r="60" spans="1:21" ht="15">
      <c r="A60" s="273"/>
      <c r="B60" s="274" t="s">
        <v>371</v>
      </c>
      <c r="C60" s="281" t="s">
        <v>266</v>
      </c>
      <c r="D60" s="515"/>
      <c r="E60" s="276">
        <v>0</v>
      </c>
      <c r="F60" s="561">
        <v>0</v>
      </c>
      <c r="G60" s="552">
        <v>0</v>
      </c>
      <c r="H60" s="543">
        <v>0</v>
      </c>
      <c r="J60" s="495"/>
      <c r="K60" s="495"/>
      <c r="L60" s="495"/>
      <c r="M60" s="495"/>
      <c r="N60" s="495"/>
      <c r="O60" s="495"/>
      <c r="Q60" s="495"/>
      <c r="R60" s="495"/>
      <c r="S60" s="495"/>
      <c r="T60" s="495"/>
      <c r="U60" s="495"/>
    </row>
    <row r="61" spans="1:21" s="272" customFormat="1" ht="15">
      <c r="A61" s="269"/>
      <c r="B61" s="265" t="s">
        <v>272</v>
      </c>
      <c r="C61" s="284" t="s">
        <v>267</v>
      </c>
      <c r="D61" s="515"/>
      <c r="E61" s="280">
        <f>SUM(E62:E64)</f>
        <v>0</v>
      </c>
      <c r="F61" s="563">
        <f>SUM(F62:F64)</f>
        <v>0</v>
      </c>
      <c r="G61" s="554">
        <f>SUM(G62:G64)</f>
        <v>0</v>
      </c>
      <c r="H61" s="548">
        <f>SUM(H62:H64)</f>
        <v>0</v>
      </c>
      <c r="J61" s="495"/>
      <c r="K61" s="495"/>
      <c r="L61" s="495"/>
      <c r="M61" s="495"/>
      <c r="N61" s="495"/>
      <c r="O61" s="495"/>
      <c r="Q61" s="495"/>
      <c r="R61" s="495"/>
      <c r="S61" s="495"/>
      <c r="T61" s="495"/>
      <c r="U61" s="495"/>
    </row>
    <row r="62" spans="1:21" ht="15">
      <c r="A62" s="273"/>
      <c r="B62" s="274" t="s">
        <v>430</v>
      </c>
      <c r="C62" s="281" t="s">
        <v>268</v>
      </c>
      <c r="D62" s="515"/>
      <c r="E62" s="276">
        <v>0</v>
      </c>
      <c r="F62" s="561">
        <v>0</v>
      </c>
      <c r="G62" s="552">
        <v>0</v>
      </c>
      <c r="H62" s="556">
        <v>0</v>
      </c>
      <c r="J62" s="495"/>
      <c r="K62" s="495"/>
      <c r="L62" s="495"/>
      <c r="M62" s="495"/>
      <c r="N62" s="495"/>
      <c r="O62" s="495"/>
      <c r="Q62" s="495"/>
      <c r="R62" s="495"/>
      <c r="S62" s="495"/>
      <c r="T62" s="495"/>
      <c r="U62" s="495"/>
    </row>
    <row r="63" spans="1:21" ht="15">
      <c r="A63" s="273"/>
      <c r="B63" s="274" t="s">
        <v>431</v>
      </c>
      <c r="C63" s="281" t="s">
        <v>269</v>
      </c>
      <c r="D63" s="515"/>
      <c r="E63" s="276">
        <v>0</v>
      </c>
      <c r="F63" s="561">
        <v>0</v>
      </c>
      <c r="G63" s="552">
        <v>0</v>
      </c>
      <c r="H63" s="556">
        <v>0</v>
      </c>
      <c r="J63" s="495"/>
      <c r="K63" s="495"/>
      <c r="L63" s="495"/>
      <c r="M63" s="495"/>
      <c r="N63" s="495"/>
      <c r="O63" s="495"/>
      <c r="Q63" s="495"/>
      <c r="R63" s="495"/>
      <c r="S63" s="495"/>
      <c r="T63" s="495"/>
      <c r="U63" s="495"/>
    </row>
    <row r="64" spans="1:21" ht="15">
      <c r="A64" s="273"/>
      <c r="B64" s="274" t="s">
        <v>432</v>
      </c>
      <c r="C64" s="281" t="s">
        <v>270</v>
      </c>
      <c r="D64" s="515"/>
      <c r="E64" s="276">
        <v>0</v>
      </c>
      <c r="F64" s="561">
        <v>0</v>
      </c>
      <c r="G64" s="552">
        <v>0</v>
      </c>
      <c r="H64" s="556">
        <v>0</v>
      </c>
      <c r="J64" s="495"/>
      <c r="K64" s="495"/>
      <c r="L64" s="495"/>
      <c r="M64" s="495"/>
      <c r="N64" s="495"/>
      <c r="O64" s="495"/>
      <c r="Q64" s="495"/>
      <c r="R64" s="495"/>
      <c r="S64" s="495"/>
      <c r="T64" s="495"/>
      <c r="U64" s="495"/>
    </row>
    <row r="65" spans="1:21" s="272" customFormat="1" ht="15">
      <c r="A65" s="269"/>
      <c r="B65" s="265" t="s">
        <v>274</v>
      </c>
      <c r="C65" s="279" t="s">
        <v>531</v>
      </c>
      <c r="D65" s="515" t="s">
        <v>546</v>
      </c>
      <c r="E65" s="280">
        <f>+E57-E61</f>
        <v>0</v>
      </c>
      <c r="F65" s="563">
        <f>+F57-F61</f>
        <v>0</v>
      </c>
      <c r="G65" s="554">
        <f>+G57-G61</f>
        <v>0</v>
      </c>
      <c r="H65" s="548">
        <f>+H57-H61</f>
        <v>0</v>
      </c>
      <c r="J65" s="495"/>
      <c r="K65" s="495"/>
      <c r="L65" s="495"/>
      <c r="M65" s="495"/>
      <c r="N65" s="495"/>
      <c r="O65" s="495"/>
      <c r="Q65" s="495"/>
      <c r="R65" s="495"/>
      <c r="S65" s="495"/>
      <c r="T65" s="495"/>
      <c r="U65" s="495"/>
    </row>
    <row r="66" spans="1:21" s="272" customFormat="1" ht="15">
      <c r="A66" s="269"/>
      <c r="B66" s="265" t="s">
        <v>275</v>
      </c>
      <c r="C66" s="279" t="s">
        <v>273</v>
      </c>
      <c r="D66" s="515" t="s">
        <v>547</v>
      </c>
      <c r="E66" s="280">
        <f>SUM(E67:E68)</f>
        <v>0</v>
      </c>
      <c r="F66" s="563">
        <f>SUM(F67:F68)</f>
        <v>0</v>
      </c>
      <c r="G66" s="554">
        <f>SUM(G67:G68)</f>
        <v>0</v>
      </c>
      <c r="H66" s="548">
        <f>SUM(H67:H68)</f>
        <v>0</v>
      </c>
      <c r="J66" s="495"/>
      <c r="K66" s="495"/>
      <c r="L66" s="495"/>
      <c r="M66" s="495"/>
      <c r="N66" s="495"/>
      <c r="O66" s="495"/>
      <c r="Q66" s="495"/>
      <c r="R66" s="495"/>
      <c r="S66" s="495"/>
      <c r="T66" s="495"/>
      <c r="U66" s="495"/>
    </row>
    <row r="67" spans="1:21" s="272" customFormat="1" ht="15">
      <c r="A67" s="269"/>
      <c r="B67" s="288" t="s">
        <v>433</v>
      </c>
      <c r="C67" s="283" t="s">
        <v>94</v>
      </c>
      <c r="D67" s="515"/>
      <c r="E67" s="276">
        <v>0</v>
      </c>
      <c r="F67" s="561">
        <v>0</v>
      </c>
      <c r="G67" s="552">
        <v>0</v>
      </c>
      <c r="H67" s="556">
        <v>0</v>
      </c>
      <c r="J67" s="495"/>
      <c r="K67" s="495"/>
      <c r="L67" s="495"/>
      <c r="M67" s="495"/>
      <c r="N67" s="495"/>
      <c r="O67" s="495"/>
      <c r="Q67" s="495"/>
      <c r="R67" s="495"/>
      <c r="S67" s="495"/>
      <c r="T67" s="495"/>
      <c r="U67" s="495"/>
    </row>
    <row r="68" spans="1:21" s="272" customFormat="1" ht="15">
      <c r="A68" s="269"/>
      <c r="B68" s="288" t="s">
        <v>434</v>
      </c>
      <c r="C68" s="283" t="s">
        <v>367</v>
      </c>
      <c r="D68" s="515"/>
      <c r="E68" s="276">
        <v>0</v>
      </c>
      <c r="F68" s="561">
        <v>0</v>
      </c>
      <c r="G68" s="552">
        <v>0</v>
      </c>
      <c r="H68" s="556">
        <v>0</v>
      </c>
      <c r="J68" s="495"/>
      <c r="K68" s="495"/>
      <c r="L68" s="495"/>
      <c r="M68" s="495"/>
      <c r="N68" s="495"/>
      <c r="O68" s="495"/>
      <c r="Q68" s="495"/>
      <c r="R68" s="495"/>
      <c r="S68" s="495"/>
      <c r="T68" s="495"/>
      <c r="U68" s="495"/>
    </row>
    <row r="69" spans="1:21" s="272" customFormat="1" ht="15">
      <c r="A69" s="269"/>
      <c r="B69" s="288" t="s">
        <v>435</v>
      </c>
      <c r="C69" s="283" t="s">
        <v>368</v>
      </c>
      <c r="D69" s="515"/>
      <c r="E69" s="276">
        <v>0</v>
      </c>
      <c r="F69" s="561">
        <v>0</v>
      </c>
      <c r="G69" s="552">
        <v>0</v>
      </c>
      <c r="H69" s="556">
        <v>0</v>
      </c>
      <c r="J69" s="495"/>
      <c r="K69" s="495"/>
      <c r="L69" s="495"/>
      <c r="M69" s="495"/>
      <c r="N69" s="495"/>
      <c r="O69" s="495"/>
      <c r="Q69" s="495"/>
      <c r="R69" s="495"/>
      <c r="S69" s="495"/>
      <c r="T69" s="495"/>
      <c r="U69" s="495"/>
    </row>
    <row r="70" spans="1:21" s="272" customFormat="1" ht="15">
      <c r="A70" s="269"/>
      <c r="B70" s="265" t="s">
        <v>372</v>
      </c>
      <c r="C70" s="279" t="s">
        <v>530</v>
      </c>
      <c r="D70" s="515" t="s">
        <v>548</v>
      </c>
      <c r="E70" s="280">
        <f>+E65-E66</f>
        <v>0</v>
      </c>
      <c r="F70" s="563">
        <f>+F65-F66</f>
        <v>0</v>
      </c>
      <c r="G70" s="554">
        <f>+G65-G66</f>
        <v>0</v>
      </c>
      <c r="H70" s="548">
        <f>+H65-H66</f>
        <v>0</v>
      </c>
      <c r="J70" s="495"/>
      <c r="K70" s="495"/>
      <c r="L70" s="495"/>
      <c r="M70" s="495"/>
      <c r="N70" s="495"/>
      <c r="O70" s="495"/>
      <c r="Q70" s="495"/>
      <c r="R70" s="495"/>
      <c r="S70" s="495"/>
      <c r="T70" s="495"/>
      <c r="U70" s="495"/>
    </row>
    <row r="71" spans="1:21" s="272" customFormat="1" ht="15">
      <c r="A71" s="269"/>
      <c r="B71" s="265" t="s">
        <v>436</v>
      </c>
      <c r="C71" s="279" t="s">
        <v>529</v>
      </c>
      <c r="D71" s="515" t="s">
        <v>549</v>
      </c>
      <c r="E71" s="280">
        <f>SUM(E72:E73)</f>
        <v>57583994</v>
      </c>
      <c r="F71" s="563">
        <f>SUM(F72:F73)</f>
        <v>38726062</v>
      </c>
      <c r="G71" s="554">
        <f>SUM(G72:G73)</f>
        <v>23774254</v>
      </c>
      <c r="H71" s="548">
        <f>SUM(H72:H73)</f>
        <v>17545039</v>
      </c>
      <c r="J71" s="495"/>
      <c r="K71" s="495"/>
      <c r="L71" s="495"/>
      <c r="M71" s="495"/>
      <c r="N71" s="495"/>
      <c r="O71" s="495"/>
      <c r="Q71" s="495"/>
      <c r="R71" s="495"/>
      <c r="S71" s="495"/>
      <c r="T71" s="495"/>
      <c r="U71" s="495"/>
    </row>
    <row r="72" spans="1:21" s="272" customFormat="1" ht="15">
      <c r="A72" s="269"/>
      <c r="B72" s="274" t="s">
        <v>437</v>
      </c>
      <c r="C72" s="283" t="s">
        <v>80</v>
      </c>
      <c r="D72" s="515"/>
      <c r="E72" s="276">
        <v>57217490</v>
      </c>
      <c r="F72" s="568">
        <v>38569816</v>
      </c>
      <c r="G72" s="552">
        <v>23633366</v>
      </c>
      <c r="H72" s="543">
        <v>17484915</v>
      </c>
      <c r="J72" s="495"/>
      <c r="K72" s="495"/>
      <c r="L72" s="495"/>
      <c r="M72" s="495"/>
      <c r="N72" s="495"/>
      <c r="O72" s="495"/>
      <c r="Q72" s="495"/>
      <c r="R72" s="495"/>
      <c r="S72" s="495"/>
      <c r="T72" s="495"/>
      <c r="U72" s="495"/>
    </row>
    <row r="73" spans="1:21" ht="15.75" customHeight="1">
      <c r="A73" s="273"/>
      <c r="B73" s="274" t="s">
        <v>438</v>
      </c>
      <c r="C73" s="275" t="s">
        <v>276</v>
      </c>
      <c r="D73" s="518"/>
      <c r="E73" s="276">
        <v>366504</v>
      </c>
      <c r="F73" s="561">
        <v>156246</v>
      </c>
      <c r="G73" s="552">
        <v>140888</v>
      </c>
      <c r="H73" s="543">
        <v>60124</v>
      </c>
      <c r="J73" s="495"/>
      <c r="K73" s="495"/>
      <c r="L73" s="495"/>
      <c r="M73" s="495"/>
      <c r="N73" s="495"/>
      <c r="O73" s="495"/>
      <c r="Q73" s="495"/>
      <c r="R73" s="495"/>
      <c r="S73" s="495"/>
      <c r="T73" s="495"/>
      <c r="U73" s="495"/>
    </row>
    <row r="74" spans="1:21" s="272" customFormat="1" ht="18.75" customHeight="1">
      <c r="A74" s="289"/>
      <c r="B74" s="290"/>
      <c r="C74" s="291" t="s">
        <v>305</v>
      </c>
      <c r="D74" s="292"/>
      <c r="E74" s="293">
        <f>E72/420000000</f>
        <v>0.13623211904761906</v>
      </c>
      <c r="F74" s="569">
        <f>F72/420000000</f>
        <v>0.09183289523809524</v>
      </c>
      <c r="G74" s="557">
        <f>G72/420000000</f>
        <v>0.05626991904761905</v>
      </c>
      <c r="H74" s="558">
        <f>H72/420000000</f>
        <v>0.04163075</v>
      </c>
      <c r="J74" s="526"/>
      <c r="K74" s="495"/>
      <c r="L74" s="495"/>
      <c r="M74" s="495"/>
      <c r="N74" s="495"/>
      <c r="O74" s="495"/>
      <c r="Q74" s="495"/>
      <c r="R74" s="495"/>
      <c r="S74" s="495"/>
      <c r="T74" s="495"/>
      <c r="U74" s="495"/>
    </row>
    <row r="75" spans="5:21" ht="12.75">
      <c r="E75" s="294"/>
      <c r="F75" s="294"/>
      <c r="G75" s="294"/>
      <c r="H75" s="294"/>
      <c r="Q75" s="495"/>
      <c r="R75" s="495"/>
      <c r="S75" s="495"/>
      <c r="T75" s="495"/>
      <c r="U75" s="495"/>
    </row>
    <row r="76" spans="2:21" ht="18">
      <c r="B76" s="12" t="s">
        <v>246</v>
      </c>
      <c r="E76" s="295"/>
      <c r="F76" s="295"/>
      <c r="G76" s="295"/>
      <c r="H76" s="295"/>
      <c r="Q76" s="495"/>
      <c r="R76" s="495"/>
      <c r="S76" s="495"/>
      <c r="T76" s="495"/>
      <c r="U76" s="495"/>
    </row>
    <row r="77" spans="5:21" ht="12.75">
      <c r="E77" s="296"/>
      <c r="F77" s="296"/>
      <c r="G77" s="296"/>
      <c r="H77" s="296"/>
      <c r="Q77" s="495"/>
      <c r="R77" s="495"/>
      <c r="S77" s="495"/>
      <c r="T77" s="495"/>
      <c r="U77" s="495"/>
    </row>
    <row r="78" spans="5:21" ht="12.75">
      <c r="E78" s="294"/>
      <c r="F78" s="294"/>
      <c r="G78" s="294"/>
      <c r="H78" s="294"/>
      <c r="Q78" s="495"/>
      <c r="R78" s="495"/>
      <c r="S78" s="495"/>
      <c r="T78" s="495"/>
      <c r="U78" s="495"/>
    </row>
    <row r="79" spans="4:21" s="252" customFormat="1" ht="12.75">
      <c r="D79" s="310"/>
      <c r="E79" s="294"/>
      <c r="F79" s="294"/>
      <c r="G79" s="294"/>
      <c r="H79" s="294"/>
      <c r="Q79" s="495"/>
      <c r="R79" s="495"/>
      <c r="S79" s="495"/>
      <c r="T79" s="495"/>
      <c r="U79" s="495"/>
    </row>
    <row r="80" spans="4:21" s="252" customFormat="1" ht="12.75">
      <c r="D80" s="310"/>
      <c r="E80" s="294"/>
      <c r="F80" s="294"/>
      <c r="G80" s="294"/>
      <c r="H80" s="294"/>
      <c r="Q80" s="495"/>
      <c r="R80" s="495"/>
      <c r="S80" s="495"/>
      <c r="T80" s="495"/>
      <c r="U80" s="495"/>
    </row>
    <row r="81" spans="4:21" s="252" customFormat="1" ht="12.75">
      <c r="D81" s="310"/>
      <c r="E81" s="297"/>
      <c r="F81" s="294"/>
      <c r="G81" s="294"/>
      <c r="H81" s="294"/>
      <c r="Q81" s="495"/>
      <c r="R81" s="495"/>
      <c r="S81" s="495"/>
      <c r="T81" s="495"/>
      <c r="U81" s="495"/>
    </row>
    <row r="82" spans="4:21" s="252" customFormat="1" ht="12.75">
      <c r="D82" s="310"/>
      <c r="E82" s="297"/>
      <c r="F82" s="297"/>
      <c r="G82" s="297"/>
      <c r="H82" s="297"/>
      <c r="Q82" s="495"/>
      <c r="R82" s="495"/>
      <c r="S82" s="495"/>
      <c r="T82" s="495"/>
      <c r="U82" s="495"/>
    </row>
    <row r="83" spans="4:21" s="252" customFormat="1" ht="12.75">
      <c r="D83" s="310"/>
      <c r="E83" s="297"/>
      <c r="F83" s="297"/>
      <c r="G83" s="297"/>
      <c r="H83" s="297"/>
      <c r="Q83" s="495"/>
      <c r="R83" s="495"/>
      <c r="S83" s="495"/>
      <c r="T83" s="495"/>
      <c r="U83" s="495"/>
    </row>
    <row r="84" spans="4:21" s="252" customFormat="1" ht="12.75">
      <c r="D84" s="310"/>
      <c r="E84" s="297"/>
      <c r="F84" s="297"/>
      <c r="G84" s="297"/>
      <c r="H84" s="297"/>
      <c r="Q84" s="495"/>
      <c r="R84" s="495"/>
      <c r="S84" s="495"/>
      <c r="T84" s="495"/>
      <c r="U84" s="495"/>
    </row>
    <row r="85" spans="4:21" s="252" customFormat="1" ht="12.75">
      <c r="D85" s="310"/>
      <c r="E85" s="297"/>
      <c r="F85" s="297"/>
      <c r="G85" s="297"/>
      <c r="H85" s="297"/>
      <c r="Q85" s="495"/>
      <c r="R85" s="495"/>
      <c r="S85" s="495"/>
      <c r="T85" s="495"/>
      <c r="U85" s="495"/>
    </row>
    <row r="86" spans="4:21" s="252" customFormat="1" ht="12.75">
      <c r="D86" s="310"/>
      <c r="E86" s="297"/>
      <c r="F86" s="297"/>
      <c r="G86" s="297"/>
      <c r="H86" s="297"/>
      <c r="Q86" s="495"/>
      <c r="R86" s="495"/>
      <c r="S86" s="495"/>
      <c r="T86" s="495"/>
      <c r="U86" s="495"/>
    </row>
    <row r="87" spans="4:21" s="252" customFormat="1" ht="12.75">
      <c r="D87" s="310"/>
      <c r="E87" s="297"/>
      <c r="F87" s="297"/>
      <c r="G87" s="297"/>
      <c r="H87" s="297"/>
      <c r="Q87" s="495"/>
      <c r="R87" s="495"/>
      <c r="S87" s="495"/>
      <c r="T87" s="495"/>
      <c r="U87" s="495"/>
    </row>
    <row r="88" spans="4:21" s="252" customFormat="1" ht="12.75">
      <c r="D88" s="310"/>
      <c r="E88" s="297"/>
      <c r="F88" s="297"/>
      <c r="G88" s="297"/>
      <c r="H88" s="297"/>
      <c r="Q88" s="495"/>
      <c r="R88" s="495"/>
      <c r="S88" s="495"/>
      <c r="T88" s="495"/>
      <c r="U88" s="495"/>
    </row>
    <row r="89" spans="4:21" s="252" customFormat="1" ht="12.75">
      <c r="D89" s="310"/>
      <c r="E89" s="297"/>
      <c r="F89" s="297"/>
      <c r="G89" s="297"/>
      <c r="H89" s="297"/>
      <c r="Q89" s="495"/>
      <c r="R89" s="495"/>
      <c r="S89" s="495"/>
      <c r="T89" s="495"/>
      <c r="U89" s="495"/>
    </row>
    <row r="90" spans="4:21" s="252" customFormat="1" ht="12.75">
      <c r="D90" s="310"/>
      <c r="E90" s="297"/>
      <c r="F90" s="297"/>
      <c r="G90" s="297"/>
      <c r="H90" s="297"/>
      <c r="Q90" s="495"/>
      <c r="R90" s="495"/>
      <c r="S90" s="495"/>
      <c r="T90" s="495"/>
      <c r="U90" s="495"/>
    </row>
    <row r="91" spans="4:21" s="252" customFormat="1" ht="12.75">
      <c r="D91" s="310"/>
      <c r="E91" s="297"/>
      <c r="F91" s="297"/>
      <c r="G91" s="297"/>
      <c r="H91" s="297"/>
      <c r="Q91" s="495"/>
      <c r="R91" s="495"/>
      <c r="S91" s="495"/>
      <c r="T91" s="495"/>
      <c r="U91" s="495"/>
    </row>
    <row r="92" spans="4:21" s="252" customFormat="1" ht="12.75">
      <c r="D92" s="310"/>
      <c r="E92" s="297"/>
      <c r="F92" s="297"/>
      <c r="G92" s="297"/>
      <c r="H92" s="297"/>
      <c r="Q92" s="495"/>
      <c r="R92" s="495"/>
      <c r="S92" s="495"/>
      <c r="T92" s="495"/>
      <c r="U92" s="495"/>
    </row>
    <row r="93" spans="4:21" s="252" customFormat="1" ht="12.75">
      <c r="D93" s="310"/>
      <c r="E93" s="297"/>
      <c r="F93" s="297"/>
      <c r="G93" s="297"/>
      <c r="H93" s="297"/>
      <c r="Q93" s="495"/>
      <c r="R93" s="495"/>
      <c r="S93" s="495"/>
      <c r="T93" s="495"/>
      <c r="U93" s="495"/>
    </row>
    <row r="94" spans="4:21" s="252" customFormat="1" ht="12.75">
      <c r="D94" s="310"/>
      <c r="E94" s="297"/>
      <c r="F94" s="297"/>
      <c r="G94" s="297"/>
      <c r="H94" s="297"/>
      <c r="Q94" s="495"/>
      <c r="R94" s="495"/>
      <c r="S94" s="495"/>
      <c r="T94" s="495"/>
      <c r="U94" s="495"/>
    </row>
    <row r="95" spans="4:21" s="252" customFormat="1" ht="12.75">
      <c r="D95" s="310"/>
      <c r="E95" s="297"/>
      <c r="F95" s="297"/>
      <c r="G95" s="297"/>
      <c r="H95" s="297"/>
      <c r="Q95" s="495"/>
      <c r="R95" s="495"/>
      <c r="S95" s="495"/>
      <c r="T95" s="495"/>
      <c r="U95" s="495"/>
    </row>
    <row r="96" spans="4:21" s="252" customFormat="1" ht="12.75">
      <c r="D96" s="310"/>
      <c r="E96" s="297"/>
      <c r="F96" s="297"/>
      <c r="G96" s="297"/>
      <c r="H96" s="297"/>
      <c r="Q96" s="495"/>
      <c r="R96" s="495"/>
      <c r="S96" s="495"/>
      <c r="T96" s="495"/>
      <c r="U96" s="495"/>
    </row>
    <row r="97" spans="4:21" s="252" customFormat="1" ht="12.75">
      <c r="D97" s="310"/>
      <c r="E97" s="297"/>
      <c r="F97" s="297"/>
      <c r="G97" s="297"/>
      <c r="H97" s="297"/>
      <c r="Q97" s="495"/>
      <c r="R97" s="495"/>
      <c r="S97" s="495"/>
      <c r="T97" s="495"/>
      <c r="U97" s="495"/>
    </row>
    <row r="98" spans="4:21" s="252" customFormat="1" ht="12.75">
      <c r="D98" s="310"/>
      <c r="E98" s="297"/>
      <c r="F98" s="297"/>
      <c r="G98" s="297"/>
      <c r="H98" s="297"/>
      <c r="Q98" s="495"/>
      <c r="R98" s="495"/>
      <c r="S98" s="495"/>
      <c r="T98" s="495"/>
      <c r="U98" s="495"/>
    </row>
    <row r="99" spans="4:21" s="252" customFormat="1" ht="12.75">
      <c r="D99" s="310"/>
      <c r="E99" s="297"/>
      <c r="F99" s="297"/>
      <c r="G99" s="297"/>
      <c r="H99" s="297"/>
      <c r="Q99" s="495"/>
      <c r="R99" s="495"/>
      <c r="S99" s="495"/>
      <c r="T99" s="495"/>
      <c r="U99" s="495"/>
    </row>
    <row r="100" spans="4:21" s="252" customFormat="1" ht="12.75">
      <c r="D100" s="310"/>
      <c r="E100" s="297"/>
      <c r="F100" s="297"/>
      <c r="G100" s="297"/>
      <c r="H100" s="297"/>
      <c r="Q100" s="495"/>
      <c r="R100" s="495"/>
      <c r="S100" s="495"/>
      <c r="T100" s="495"/>
      <c r="U100" s="495"/>
    </row>
    <row r="101" spans="4:21" s="252" customFormat="1" ht="12.75">
      <c r="D101" s="310"/>
      <c r="E101" s="297"/>
      <c r="F101" s="297"/>
      <c r="G101" s="297"/>
      <c r="H101" s="297"/>
      <c r="Q101" s="495"/>
      <c r="R101" s="495"/>
      <c r="S101" s="495"/>
      <c r="T101" s="495"/>
      <c r="U101" s="495"/>
    </row>
    <row r="102" spans="4:21" s="252" customFormat="1" ht="12.75">
      <c r="D102" s="310"/>
      <c r="E102" s="297"/>
      <c r="F102" s="297"/>
      <c r="G102" s="297"/>
      <c r="H102" s="297"/>
      <c r="Q102" s="495"/>
      <c r="R102" s="495"/>
      <c r="S102" s="495"/>
      <c r="T102" s="495"/>
      <c r="U102" s="495"/>
    </row>
    <row r="103" spans="4:21" s="252" customFormat="1" ht="12.75">
      <c r="D103" s="310"/>
      <c r="E103" s="297"/>
      <c r="F103" s="297"/>
      <c r="G103" s="297"/>
      <c r="H103" s="297"/>
      <c r="Q103" s="495"/>
      <c r="R103" s="495"/>
      <c r="S103" s="495"/>
      <c r="T103" s="495"/>
      <c r="U103" s="495"/>
    </row>
    <row r="104" spans="4:21" s="252" customFormat="1" ht="12.75">
      <c r="D104" s="310"/>
      <c r="E104" s="297"/>
      <c r="F104" s="297"/>
      <c r="G104" s="297"/>
      <c r="H104" s="297"/>
      <c r="Q104" s="495"/>
      <c r="R104" s="495"/>
      <c r="S104" s="495"/>
      <c r="T104" s="495"/>
      <c r="U104" s="495"/>
    </row>
    <row r="105" spans="4:21" s="252" customFormat="1" ht="12.75">
      <c r="D105" s="310"/>
      <c r="E105" s="297"/>
      <c r="F105" s="297"/>
      <c r="G105" s="297"/>
      <c r="H105" s="297"/>
      <c r="Q105" s="495"/>
      <c r="R105" s="495"/>
      <c r="S105" s="495"/>
      <c r="T105" s="495"/>
      <c r="U105" s="495"/>
    </row>
    <row r="106" spans="4:21" s="252" customFormat="1" ht="12.75">
      <c r="D106" s="310"/>
      <c r="E106" s="297"/>
      <c r="F106" s="297"/>
      <c r="G106" s="297"/>
      <c r="H106" s="297"/>
      <c r="Q106" s="495"/>
      <c r="R106" s="495"/>
      <c r="S106" s="495"/>
      <c r="T106" s="495"/>
      <c r="U106" s="495"/>
    </row>
    <row r="107" spans="4:8" s="252" customFormat="1" ht="12.75">
      <c r="D107" s="310"/>
      <c r="E107" s="297"/>
      <c r="F107" s="297"/>
      <c r="G107" s="297"/>
      <c r="H107" s="297"/>
    </row>
    <row r="108" spans="4:8" s="252" customFormat="1" ht="12.75">
      <c r="D108" s="310"/>
      <c r="E108" s="297"/>
      <c r="F108" s="297"/>
      <c r="G108" s="297"/>
      <c r="H108" s="297"/>
    </row>
    <row r="109" spans="4:8" s="252" customFormat="1" ht="12.75">
      <c r="D109" s="310"/>
      <c r="E109" s="297"/>
      <c r="F109" s="297"/>
      <c r="G109" s="297"/>
      <c r="H109" s="297"/>
    </row>
    <row r="110" spans="4:8" s="252" customFormat="1" ht="12.75">
      <c r="D110" s="310"/>
      <c r="E110" s="297"/>
      <c r="F110" s="297"/>
      <c r="G110" s="297"/>
      <c r="H110" s="297"/>
    </row>
    <row r="111" spans="4:8" s="252" customFormat="1" ht="12.75">
      <c r="D111" s="310"/>
      <c r="E111" s="297"/>
      <c r="F111" s="297"/>
      <c r="G111" s="297"/>
      <c r="H111" s="297"/>
    </row>
    <row r="112" spans="4:8" s="252" customFormat="1" ht="12.75">
      <c r="D112" s="310"/>
      <c r="E112" s="297"/>
      <c r="F112" s="297"/>
      <c r="G112" s="297"/>
      <c r="H112" s="297"/>
    </row>
    <row r="113" spans="4:8" s="252" customFormat="1" ht="12.75">
      <c r="D113" s="310"/>
      <c r="E113" s="297"/>
      <c r="F113" s="297"/>
      <c r="G113" s="297"/>
      <c r="H113" s="297"/>
    </row>
    <row r="114" spans="4:8" s="252" customFormat="1" ht="12.75">
      <c r="D114" s="310"/>
      <c r="E114" s="297"/>
      <c r="F114" s="297"/>
      <c r="G114" s="297"/>
      <c r="H114" s="297"/>
    </row>
    <row r="115" spans="4:8" s="252" customFormat="1" ht="12.75">
      <c r="D115" s="310"/>
      <c r="E115" s="297"/>
      <c r="F115" s="297"/>
      <c r="G115" s="297"/>
      <c r="H115" s="297"/>
    </row>
    <row r="116" spans="4:8" s="252" customFormat="1" ht="12.75">
      <c r="D116" s="310"/>
      <c r="E116" s="297"/>
      <c r="F116" s="297"/>
      <c r="G116" s="297"/>
      <c r="H116" s="297"/>
    </row>
    <row r="117" spans="4:8" s="252" customFormat="1" ht="12.75">
      <c r="D117" s="310"/>
      <c r="E117" s="297"/>
      <c r="F117" s="297"/>
      <c r="G117" s="297"/>
      <c r="H117" s="297"/>
    </row>
    <row r="118" spans="4:8" s="252" customFormat="1" ht="12.75">
      <c r="D118" s="310"/>
      <c r="E118" s="297"/>
      <c r="F118" s="297"/>
      <c r="G118" s="297"/>
      <c r="H118" s="297"/>
    </row>
    <row r="119" spans="4:8" s="252" customFormat="1" ht="12.75">
      <c r="D119" s="310"/>
      <c r="E119" s="297"/>
      <c r="F119" s="297"/>
      <c r="G119" s="297"/>
      <c r="H119" s="297"/>
    </row>
    <row r="120" spans="4:8" s="252" customFormat="1" ht="12.75">
      <c r="D120" s="310"/>
      <c r="E120" s="297"/>
      <c r="F120" s="297"/>
      <c r="G120" s="297"/>
      <c r="H120" s="297"/>
    </row>
    <row r="121" spans="4:8" s="252" customFormat="1" ht="12.75">
      <c r="D121" s="310"/>
      <c r="E121" s="297"/>
      <c r="F121" s="297"/>
      <c r="G121" s="297"/>
      <c r="H121" s="297"/>
    </row>
    <row r="122" spans="4:8" s="252" customFormat="1" ht="12.75">
      <c r="D122" s="310"/>
      <c r="E122" s="297"/>
      <c r="F122" s="297"/>
      <c r="G122" s="297"/>
      <c r="H122" s="297"/>
    </row>
    <row r="123" spans="4:8" s="252" customFormat="1" ht="12.75">
      <c r="D123" s="310"/>
      <c r="E123" s="297"/>
      <c r="F123" s="297"/>
      <c r="G123" s="297"/>
      <c r="H123" s="297"/>
    </row>
    <row r="124" spans="4:8" s="252" customFormat="1" ht="12.75">
      <c r="D124" s="310"/>
      <c r="E124" s="297"/>
      <c r="F124" s="297"/>
      <c r="G124" s="297"/>
      <c r="H124" s="297"/>
    </row>
    <row r="125" spans="4:8" s="252" customFormat="1" ht="12.75">
      <c r="D125" s="310"/>
      <c r="E125" s="297"/>
      <c r="F125" s="297"/>
      <c r="G125" s="297"/>
      <c r="H125" s="297"/>
    </row>
    <row r="126" spans="4:8" s="252" customFormat="1" ht="12.75">
      <c r="D126" s="310"/>
      <c r="E126" s="297"/>
      <c r="F126" s="297"/>
      <c r="G126" s="297"/>
      <c r="H126" s="297"/>
    </row>
    <row r="127" spans="4:8" s="252" customFormat="1" ht="12.75">
      <c r="D127" s="310"/>
      <c r="E127" s="297"/>
      <c r="F127" s="297"/>
      <c r="G127" s="297"/>
      <c r="H127" s="297"/>
    </row>
    <row r="128" spans="4:8" s="252" customFormat="1" ht="12.75">
      <c r="D128" s="310"/>
      <c r="E128" s="297"/>
      <c r="F128" s="297"/>
      <c r="G128" s="297"/>
      <c r="H128" s="297"/>
    </row>
    <row r="129" spans="4:8" s="252" customFormat="1" ht="12.75">
      <c r="D129" s="310"/>
      <c r="E129" s="297"/>
      <c r="F129" s="297"/>
      <c r="G129" s="297"/>
      <c r="H129" s="297"/>
    </row>
    <row r="130" spans="4:8" s="252" customFormat="1" ht="12.75">
      <c r="D130" s="310"/>
      <c r="E130" s="297"/>
      <c r="F130" s="297"/>
      <c r="G130" s="297"/>
      <c r="H130" s="297"/>
    </row>
    <row r="131" spans="4:8" s="252" customFormat="1" ht="12.75">
      <c r="D131" s="310"/>
      <c r="E131" s="297"/>
      <c r="F131" s="297"/>
      <c r="G131" s="297"/>
      <c r="H131" s="297"/>
    </row>
    <row r="132" spans="4:8" s="252" customFormat="1" ht="12.75">
      <c r="D132" s="310"/>
      <c r="E132" s="297"/>
      <c r="F132" s="297"/>
      <c r="G132" s="297"/>
      <c r="H132" s="297"/>
    </row>
    <row r="133" spans="4:8" s="252" customFormat="1" ht="12.75">
      <c r="D133" s="310"/>
      <c r="E133" s="297"/>
      <c r="F133" s="297"/>
      <c r="G133" s="297"/>
      <c r="H133" s="297"/>
    </row>
    <row r="134" spans="4:8" s="252" customFormat="1" ht="12.75">
      <c r="D134" s="310"/>
      <c r="E134" s="297"/>
      <c r="F134" s="297"/>
      <c r="G134" s="297"/>
      <c r="H134" s="297"/>
    </row>
    <row r="135" spans="4:8" s="252" customFormat="1" ht="12.75">
      <c r="D135" s="310"/>
      <c r="E135" s="297"/>
      <c r="F135" s="297"/>
      <c r="G135" s="297"/>
      <c r="H135" s="297"/>
    </row>
    <row r="136" spans="4:8" s="252" customFormat="1" ht="12.75">
      <c r="D136" s="310"/>
      <c r="E136" s="297"/>
      <c r="F136" s="297"/>
      <c r="G136" s="297"/>
      <c r="H136" s="297"/>
    </row>
    <row r="137" spans="4:8" s="252" customFormat="1" ht="12.75">
      <c r="D137" s="310"/>
      <c r="E137" s="297"/>
      <c r="F137" s="297"/>
      <c r="G137" s="297"/>
      <c r="H137" s="297"/>
    </row>
    <row r="138" spans="4:8" s="252" customFormat="1" ht="12.75">
      <c r="D138" s="310"/>
      <c r="E138" s="297"/>
      <c r="F138" s="297"/>
      <c r="G138" s="297"/>
      <c r="H138" s="297"/>
    </row>
    <row r="139" spans="4:8" s="252" customFormat="1" ht="12.75">
      <c r="D139" s="310"/>
      <c r="E139" s="297"/>
      <c r="F139" s="297"/>
      <c r="G139" s="297"/>
      <c r="H139" s="297"/>
    </row>
    <row r="140" spans="4:8" s="252" customFormat="1" ht="12.75">
      <c r="D140" s="310"/>
      <c r="E140" s="297"/>
      <c r="F140" s="297"/>
      <c r="G140" s="297"/>
      <c r="H140" s="297"/>
    </row>
    <row r="141" spans="4:8" s="252" customFormat="1" ht="12.75">
      <c r="D141" s="310"/>
      <c r="E141" s="297"/>
      <c r="F141" s="297"/>
      <c r="G141" s="297"/>
      <c r="H141" s="297"/>
    </row>
    <row r="142" spans="4:8" s="252" customFormat="1" ht="12.75">
      <c r="D142" s="310"/>
      <c r="E142" s="297"/>
      <c r="F142" s="297"/>
      <c r="G142" s="297"/>
      <c r="H142" s="297"/>
    </row>
    <row r="143" spans="4:8" s="252" customFormat="1" ht="12.75">
      <c r="D143" s="310"/>
      <c r="E143" s="297"/>
      <c r="F143" s="297"/>
      <c r="G143" s="297"/>
      <c r="H143" s="297"/>
    </row>
    <row r="144" spans="4:8" s="252" customFormat="1" ht="12.75">
      <c r="D144" s="310"/>
      <c r="E144" s="297"/>
      <c r="F144" s="297"/>
      <c r="G144" s="297"/>
      <c r="H144" s="297"/>
    </row>
    <row r="145" spans="4:8" s="252" customFormat="1" ht="12.75">
      <c r="D145" s="310"/>
      <c r="E145" s="297"/>
      <c r="F145" s="297"/>
      <c r="G145" s="297"/>
      <c r="H145" s="297"/>
    </row>
    <row r="146" spans="4:8" s="252" customFormat="1" ht="12.75">
      <c r="D146" s="310"/>
      <c r="E146" s="297"/>
      <c r="F146" s="297"/>
      <c r="G146" s="297"/>
      <c r="H146" s="297"/>
    </row>
    <row r="147" spans="4:8" s="252" customFormat="1" ht="12.75">
      <c r="D147" s="310"/>
      <c r="E147" s="297"/>
      <c r="F147" s="297"/>
      <c r="G147" s="297"/>
      <c r="H147" s="297"/>
    </row>
    <row r="148" spans="4:8" s="252" customFormat="1" ht="12.75">
      <c r="D148" s="310"/>
      <c r="E148" s="297"/>
      <c r="F148" s="297"/>
      <c r="G148" s="297"/>
      <c r="H148" s="297"/>
    </row>
    <row r="149" spans="4:8" s="252" customFormat="1" ht="12.75">
      <c r="D149" s="310"/>
      <c r="E149" s="297"/>
      <c r="F149" s="297"/>
      <c r="G149" s="297"/>
      <c r="H149" s="297"/>
    </row>
    <row r="150" spans="4:8" s="252" customFormat="1" ht="12.75">
      <c r="D150" s="310"/>
      <c r="E150" s="297"/>
      <c r="F150" s="297"/>
      <c r="G150" s="297"/>
      <c r="H150" s="297"/>
    </row>
    <row r="151" spans="4:8" s="252" customFormat="1" ht="12.75">
      <c r="D151" s="310"/>
      <c r="E151" s="297"/>
      <c r="F151" s="297"/>
      <c r="G151" s="297"/>
      <c r="H151" s="297"/>
    </row>
    <row r="152" spans="4:8" s="252" customFormat="1" ht="12.75">
      <c r="D152" s="310"/>
      <c r="E152" s="297"/>
      <c r="F152" s="297"/>
      <c r="G152" s="297"/>
      <c r="H152" s="297"/>
    </row>
    <row r="153" spans="4:8" s="252" customFormat="1" ht="12.75">
      <c r="D153" s="310"/>
      <c r="E153" s="297"/>
      <c r="F153" s="297"/>
      <c r="G153" s="297"/>
      <c r="H153" s="297"/>
    </row>
    <row r="154" spans="4:8" s="252" customFormat="1" ht="12.75">
      <c r="D154" s="310"/>
      <c r="E154" s="297"/>
      <c r="F154" s="297"/>
      <c r="G154" s="297"/>
      <c r="H154" s="297"/>
    </row>
    <row r="155" spans="4:8" s="252" customFormat="1" ht="12.75">
      <c r="D155" s="310"/>
      <c r="E155" s="297"/>
      <c r="F155" s="297"/>
      <c r="G155" s="297"/>
      <c r="H155" s="297"/>
    </row>
    <row r="156" spans="4:8" s="252" customFormat="1" ht="12.75">
      <c r="D156" s="310"/>
      <c r="E156" s="297"/>
      <c r="F156" s="297"/>
      <c r="G156" s="297"/>
      <c r="H156" s="297"/>
    </row>
    <row r="157" spans="4:8" s="252" customFormat="1" ht="12.75">
      <c r="D157" s="310"/>
      <c r="E157" s="297"/>
      <c r="F157" s="297"/>
      <c r="G157" s="297"/>
      <c r="H157" s="297"/>
    </row>
    <row r="158" spans="4:8" s="252" customFormat="1" ht="12.75">
      <c r="D158" s="310"/>
      <c r="E158" s="297"/>
      <c r="F158" s="297"/>
      <c r="G158" s="297"/>
      <c r="H158" s="297"/>
    </row>
    <row r="159" spans="4:8" s="252" customFormat="1" ht="12.75">
      <c r="D159" s="310"/>
      <c r="E159" s="297"/>
      <c r="F159" s="297"/>
      <c r="G159" s="297"/>
      <c r="H159" s="297"/>
    </row>
    <row r="160" spans="4:8" s="252" customFormat="1" ht="12.75">
      <c r="D160" s="310"/>
      <c r="E160" s="297"/>
      <c r="F160" s="297"/>
      <c r="G160" s="297"/>
      <c r="H160" s="297"/>
    </row>
    <row r="161" spans="4:8" s="252" customFormat="1" ht="12.75">
      <c r="D161" s="310"/>
      <c r="E161" s="297"/>
      <c r="F161" s="297"/>
      <c r="G161" s="297"/>
      <c r="H161" s="297"/>
    </row>
    <row r="162" spans="4:8" s="252" customFormat="1" ht="12.75">
      <c r="D162" s="310"/>
      <c r="E162" s="297"/>
      <c r="F162" s="297"/>
      <c r="G162" s="297"/>
      <c r="H162" s="297"/>
    </row>
    <row r="163" spans="4:8" s="252" customFormat="1" ht="12.75">
      <c r="D163" s="310"/>
      <c r="E163" s="297"/>
      <c r="F163" s="297"/>
      <c r="G163" s="297"/>
      <c r="H163" s="297"/>
    </row>
    <row r="164" spans="4:8" s="252" customFormat="1" ht="12.75">
      <c r="D164" s="310"/>
      <c r="E164" s="297"/>
      <c r="F164" s="297"/>
      <c r="G164" s="297"/>
      <c r="H164" s="297"/>
    </row>
    <row r="165" spans="4:8" s="252" customFormat="1" ht="12.75">
      <c r="D165" s="310"/>
      <c r="E165" s="297"/>
      <c r="F165" s="297"/>
      <c r="G165" s="297"/>
      <c r="H165" s="297"/>
    </row>
    <row r="166" spans="4:8" s="252" customFormat="1" ht="12.75">
      <c r="D166" s="310"/>
      <c r="E166" s="297"/>
      <c r="F166" s="297"/>
      <c r="G166" s="297"/>
      <c r="H166" s="297"/>
    </row>
    <row r="167" spans="4:8" s="252" customFormat="1" ht="12.75">
      <c r="D167" s="310"/>
      <c r="E167" s="297"/>
      <c r="F167" s="297"/>
      <c r="G167" s="297"/>
      <c r="H167" s="297"/>
    </row>
    <row r="168" spans="4:8" s="252" customFormat="1" ht="12.75">
      <c r="D168" s="310"/>
      <c r="E168" s="297"/>
      <c r="F168" s="297"/>
      <c r="G168" s="297"/>
      <c r="H168" s="297"/>
    </row>
    <row r="169" spans="4:8" s="252" customFormat="1" ht="12.75">
      <c r="D169" s="310"/>
      <c r="E169" s="297"/>
      <c r="F169" s="297"/>
      <c r="G169" s="297"/>
      <c r="H169" s="297"/>
    </row>
    <row r="170" spans="4:8" s="252" customFormat="1" ht="12.75">
      <c r="D170" s="310"/>
      <c r="E170" s="297"/>
      <c r="F170" s="297"/>
      <c r="G170" s="297"/>
      <c r="H170" s="297"/>
    </row>
    <row r="171" spans="4:8" s="252" customFormat="1" ht="12.75">
      <c r="D171" s="310"/>
      <c r="E171" s="297"/>
      <c r="F171" s="297"/>
      <c r="G171" s="297"/>
      <c r="H171" s="297"/>
    </row>
    <row r="172" spans="4:8" s="252" customFormat="1" ht="12.75">
      <c r="D172" s="310"/>
      <c r="E172" s="297"/>
      <c r="F172" s="297"/>
      <c r="G172" s="297"/>
      <c r="H172" s="297"/>
    </row>
    <row r="173" spans="4:8" s="252" customFormat="1" ht="12.75">
      <c r="D173" s="310"/>
      <c r="E173" s="297"/>
      <c r="F173" s="297"/>
      <c r="G173" s="297"/>
      <c r="H173" s="297"/>
    </row>
    <row r="174" spans="4:8" s="252" customFormat="1" ht="12.75">
      <c r="D174" s="310"/>
      <c r="E174" s="297"/>
      <c r="F174" s="297"/>
      <c r="G174" s="297"/>
      <c r="H174" s="297"/>
    </row>
    <row r="175" spans="4:8" s="252" customFormat="1" ht="12.75">
      <c r="D175" s="310"/>
      <c r="E175" s="297"/>
      <c r="F175" s="297"/>
      <c r="G175" s="297"/>
      <c r="H175" s="297"/>
    </row>
    <row r="176" spans="4:8" s="252" customFormat="1" ht="12.75">
      <c r="D176" s="310"/>
      <c r="E176" s="297"/>
      <c r="F176" s="297"/>
      <c r="G176" s="297"/>
      <c r="H176" s="297"/>
    </row>
    <row r="177" spans="4:8" s="252" customFormat="1" ht="12.75">
      <c r="D177" s="310"/>
      <c r="E177" s="297"/>
      <c r="F177" s="297"/>
      <c r="G177" s="297"/>
      <c r="H177" s="297"/>
    </row>
    <row r="178" spans="4:8" s="252" customFormat="1" ht="12.75">
      <c r="D178" s="310"/>
      <c r="E178" s="297"/>
      <c r="F178" s="297"/>
      <c r="G178" s="297"/>
      <c r="H178" s="297"/>
    </row>
    <row r="179" spans="4:8" s="252" customFormat="1" ht="12.75">
      <c r="D179" s="310"/>
      <c r="E179" s="297"/>
      <c r="F179" s="297"/>
      <c r="G179" s="297"/>
      <c r="H179" s="297"/>
    </row>
    <row r="180" spans="4:8" s="252" customFormat="1" ht="12.75">
      <c r="D180" s="310"/>
      <c r="E180" s="297"/>
      <c r="F180" s="297"/>
      <c r="G180" s="297"/>
      <c r="H180" s="297"/>
    </row>
    <row r="181" spans="4:8" s="252" customFormat="1" ht="12.75">
      <c r="D181" s="310"/>
      <c r="E181" s="297"/>
      <c r="F181" s="297"/>
      <c r="G181" s="297"/>
      <c r="H181" s="297"/>
    </row>
    <row r="182" spans="4:8" s="252" customFormat="1" ht="12.75">
      <c r="D182" s="310"/>
      <c r="E182" s="297"/>
      <c r="F182" s="297"/>
      <c r="G182" s="297"/>
      <c r="H182" s="297"/>
    </row>
    <row r="183" spans="4:8" s="252" customFormat="1" ht="12.75">
      <c r="D183" s="310"/>
      <c r="E183" s="297"/>
      <c r="F183" s="297"/>
      <c r="G183" s="297"/>
      <c r="H183" s="297"/>
    </row>
    <row r="184" spans="4:8" s="252" customFormat="1" ht="12.75">
      <c r="D184" s="310"/>
      <c r="E184" s="297"/>
      <c r="F184" s="297"/>
      <c r="G184" s="297"/>
      <c r="H184" s="297"/>
    </row>
    <row r="185" spans="4:8" s="252" customFormat="1" ht="12.75">
      <c r="D185" s="310"/>
      <c r="E185" s="297"/>
      <c r="F185" s="297"/>
      <c r="G185" s="297"/>
      <c r="H185" s="297"/>
    </row>
    <row r="186" spans="4:8" s="252" customFormat="1" ht="12.75">
      <c r="D186" s="310"/>
      <c r="E186" s="297"/>
      <c r="F186" s="297"/>
      <c r="G186" s="297"/>
      <c r="H186" s="297"/>
    </row>
    <row r="187" spans="4:8" s="252" customFormat="1" ht="12.75">
      <c r="D187" s="310"/>
      <c r="E187" s="297"/>
      <c r="F187" s="297"/>
      <c r="G187" s="297"/>
      <c r="H187" s="297"/>
    </row>
    <row r="188" spans="4:8" s="252" customFormat="1" ht="12.75">
      <c r="D188" s="310"/>
      <c r="E188" s="297"/>
      <c r="F188" s="297"/>
      <c r="G188" s="297"/>
      <c r="H188" s="297"/>
    </row>
    <row r="189" spans="4:8" s="252" customFormat="1" ht="12.75">
      <c r="D189" s="310"/>
      <c r="E189" s="297"/>
      <c r="F189" s="297"/>
      <c r="G189" s="297"/>
      <c r="H189" s="297"/>
    </row>
    <row r="190" spans="4:8" s="252" customFormat="1" ht="12.75">
      <c r="D190" s="310"/>
      <c r="E190" s="297"/>
      <c r="F190" s="297"/>
      <c r="G190" s="297"/>
      <c r="H190" s="297"/>
    </row>
    <row r="191" spans="4:8" s="252" customFormat="1" ht="12.75">
      <c r="D191" s="310"/>
      <c r="E191" s="297"/>
      <c r="F191" s="297"/>
      <c r="G191" s="297"/>
      <c r="H191" s="297"/>
    </row>
    <row r="192" spans="4:8" s="252" customFormat="1" ht="12.75">
      <c r="D192" s="310"/>
      <c r="E192" s="297"/>
      <c r="F192" s="297"/>
      <c r="G192" s="297"/>
      <c r="H192" s="297"/>
    </row>
    <row r="193" spans="4:8" s="252" customFormat="1" ht="12.75">
      <c r="D193" s="310"/>
      <c r="E193" s="297"/>
      <c r="F193" s="297"/>
      <c r="G193" s="297"/>
      <c r="H193" s="297"/>
    </row>
    <row r="194" spans="4:8" s="252" customFormat="1" ht="12.75">
      <c r="D194" s="310"/>
      <c r="E194" s="297"/>
      <c r="F194" s="297"/>
      <c r="G194" s="297"/>
      <c r="H194" s="297"/>
    </row>
    <row r="195" spans="4:8" s="252" customFormat="1" ht="12.75">
      <c r="D195" s="310"/>
      <c r="E195" s="297"/>
      <c r="F195" s="297"/>
      <c r="G195" s="297"/>
      <c r="H195" s="297"/>
    </row>
    <row r="196" spans="4:8" s="252" customFormat="1" ht="12.75">
      <c r="D196" s="310"/>
      <c r="E196" s="297"/>
      <c r="F196" s="297"/>
      <c r="G196" s="297"/>
      <c r="H196" s="297"/>
    </row>
    <row r="197" spans="4:8" s="252" customFormat="1" ht="12.75">
      <c r="D197" s="310"/>
      <c r="E197" s="297"/>
      <c r="F197" s="297"/>
      <c r="G197" s="297"/>
      <c r="H197" s="297"/>
    </row>
    <row r="198" spans="4:8" s="252" customFormat="1" ht="12.75">
      <c r="D198" s="310"/>
      <c r="E198" s="297"/>
      <c r="F198" s="297"/>
      <c r="G198" s="297"/>
      <c r="H198" s="297"/>
    </row>
    <row r="199" spans="4:8" s="252" customFormat="1" ht="12.75">
      <c r="D199" s="310"/>
      <c r="E199" s="297"/>
      <c r="F199" s="297"/>
      <c r="G199" s="297"/>
      <c r="H199" s="297"/>
    </row>
    <row r="200" spans="4:8" s="252" customFormat="1" ht="12.75">
      <c r="D200" s="310"/>
      <c r="E200" s="297"/>
      <c r="F200" s="297"/>
      <c r="G200" s="297"/>
      <c r="H200" s="297"/>
    </row>
    <row r="201" spans="4:8" s="252" customFormat="1" ht="12.75">
      <c r="D201" s="310"/>
      <c r="E201" s="297"/>
      <c r="F201" s="297"/>
      <c r="G201" s="297"/>
      <c r="H201" s="297"/>
    </row>
    <row r="202" spans="4:8" s="252" customFormat="1" ht="12.75">
      <c r="D202" s="310"/>
      <c r="E202" s="297"/>
      <c r="F202" s="297"/>
      <c r="G202" s="297"/>
      <c r="H202" s="297"/>
    </row>
    <row r="203" spans="4:8" s="252" customFormat="1" ht="12.75">
      <c r="D203" s="310"/>
      <c r="E203" s="297"/>
      <c r="F203" s="297"/>
      <c r="G203" s="297"/>
      <c r="H203" s="297"/>
    </row>
    <row r="204" spans="4:8" s="252" customFormat="1" ht="12.75">
      <c r="D204" s="310"/>
      <c r="E204" s="297"/>
      <c r="F204" s="297"/>
      <c r="G204" s="297"/>
      <c r="H204" s="297"/>
    </row>
    <row r="205" spans="4:8" s="252" customFormat="1" ht="12.75">
      <c r="D205" s="310"/>
      <c r="E205" s="297"/>
      <c r="F205" s="297"/>
      <c r="G205" s="297"/>
      <c r="H205" s="297"/>
    </row>
    <row r="206" spans="4:8" s="252" customFormat="1" ht="12.75">
      <c r="D206" s="310"/>
      <c r="E206" s="297"/>
      <c r="F206" s="297"/>
      <c r="G206" s="297"/>
      <c r="H206" s="297"/>
    </row>
    <row r="207" spans="4:8" s="252" customFormat="1" ht="12.75">
      <c r="D207" s="310"/>
      <c r="E207" s="297"/>
      <c r="F207" s="297"/>
      <c r="G207" s="297"/>
      <c r="H207" s="297"/>
    </row>
    <row r="208" spans="4:8" s="252" customFormat="1" ht="12.75">
      <c r="D208" s="310"/>
      <c r="E208" s="297"/>
      <c r="F208" s="297"/>
      <c r="G208" s="297"/>
      <c r="H208" s="297"/>
    </row>
    <row r="209" spans="4:8" s="252" customFormat="1" ht="12.75">
      <c r="D209" s="310"/>
      <c r="E209" s="297"/>
      <c r="F209" s="297"/>
      <c r="G209" s="297"/>
      <c r="H209" s="297"/>
    </row>
    <row r="210" spans="4:8" s="252" customFormat="1" ht="12.75">
      <c r="D210" s="310"/>
      <c r="E210" s="297"/>
      <c r="F210" s="297"/>
      <c r="G210" s="297"/>
      <c r="H210" s="297"/>
    </row>
    <row r="211" spans="4:8" s="252" customFormat="1" ht="12.75">
      <c r="D211" s="310"/>
      <c r="E211" s="297"/>
      <c r="F211" s="297"/>
      <c r="G211" s="297"/>
      <c r="H211" s="297"/>
    </row>
    <row r="212" spans="4:8" s="252" customFormat="1" ht="12.75">
      <c r="D212" s="310"/>
      <c r="E212" s="297"/>
      <c r="F212" s="297"/>
      <c r="G212" s="297"/>
      <c r="H212" s="297"/>
    </row>
    <row r="213" spans="4:8" s="252" customFormat="1" ht="12.75">
      <c r="D213" s="310"/>
      <c r="E213" s="297"/>
      <c r="F213" s="297"/>
      <c r="G213" s="297"/>
      <c r="H213" s="297"/>
    </row>
    <row r="214" spans="4:8" s="252" customFormat="1" ht="12.75">
      <c r="D214" s="310"/>
      <c r="E214" s="297"/>
      <c r="F214" s="297"/>
      <c r="G214" s="297"/>
      <c r="H214" s="297"/>
    </row>
    <row r="215" spans="4:8" s="252" customFormat="1" ht="12.75">
      <c r="D215" s="310"/>
      <c r="E215" s="297"/>
      <c r="F215" s="297"/>
      <c r="G215" s="297"/>
      <c r="H215" s="297"/>
    </row>
    <row r="216" spans="4:8" s="252" customFormat="1" ht="12.75">
      <c r="D216" s="310"/>
      <c r="E216" s="297"/>
      <c r="F216" s="297"/>
      <c r="G216" s="297"/>
      <c r="H216" s="297"/>
    </row>
    <row r="217" spans="4:8" s="252" customFormat="1" ht="12.75">
      <c r="D217" s="310"/>
      <c r="E217" s="297"/>
      <c r="F217" s="297"/>
      <c r="G217" s="297"/>
      <c r="H217" s="297"/>
    </row>
    <row r="218" spans="4:8" s="252" customFormat="1" ht="12.75">
      <c r="D218" s="310"/>
      <c r="E218" s="297"/>
      <c r="F218" s="297"/>
      <c r="G218" s="297"/>
      <c r="H218" s="297"/>
    </row>
    <row r="219" spans="4:8" s="252" customFormat="1" ht="12.75">
      <c r="D219" s="310"/>
      <c r="E219" s="297"/>
      <c r="F219" s="297"/>
      <c r="G219" s="297"/>
      <c r="H219" s="297"/>
    </row>
    <row r="220" spans="4:8" s="252" customFormat="1" ht="12.75">
      <c r="D220" s="310"/>
      <c r="E220" s="297"/>
      <c r="F220" s="297"/>
      <c r="G220" s="297"/>
      <c r="H220" s="297"/>
    </row>
    <row r="221" spans="4:8" s="252" customFormat="1" ht="12.75">
      <c r="D221" s="310"/>
      <c r="E221" s="297"/>
      <c r="F221" s="297"/>
      <c r="G221" s="297"/>
      <c r="H221" s="297"/>
    </row>
    <row r="222" spans="4:8" s="252" customFormat="1" ht="12.75">
      <c r="D222" s="310"/>
      <c r="E222" s="297"/>
      <c r="F222" s="297"/>
      <c r="G222" s="297"/>
      <c r="H222" s="297"/>
    </row>
    <row r="223" spans="4:8" s="252" customFormat="1" ht="12.75">
      <c r="D223" s="310"/>
      <c r="E223" s="297"/>
      <c r="F223" s="297"/>
      <c r="G223" s="297"/>
      <c r="H223" s="297"/>
    </row>
    <row r="224" spans="4:8" s="252" customFormat="1" ht="12.75">
      <c r="D224" s="310"/>
      <c r="E224" s="297"/>
      <c r="F224" s="297"/>
      <c r="G224" s="297"/>
      <c r="H224" s="297"/>
    </row>
    <row r="225" spans="4:8" s="252" customFormat="1" ht="12.75">
      <c r="D225" s="310"/>
      <c r="E225" s="297"/>
      <c r="F225" s="297"/>
      <c r="G225" s="297"/>
      <c r="H225" s="297"/>
    </row>
    <row r="226" spans="4:8" s="252" customFormat="1" ht="12.75">
      <c r="D226" s="310"/>
      <c r="E226" s="297"/>
      <c r="F226" s="297"/>
      <c r="G226" s="297"/>
      <c r="H226" s="297"/>
    </row>
    <row r="227" spans="4:8" s="252" customFormat="1" ht="12.75">
      <c r="D227" s="310"/>
      <c r="E227" s="297"/>
      <c r="F227" s="297"/>
      <c r="G227" s="297"/>
      <c r="H227" s="297"/>
    </row>
    <row r="228" spans="4:8" s="252" customFormat="1" ht="12.75">
      <c r="D228" s="310"/>
      <c r="E228" s="297"/>
      <c r="F228" s="297"/>
      <c r="G228" s="297"/>
      <c r="H228" s="297"/>
    </row>
    <row r="229" spans="4:8" s="252" customFormat="1" ht="12.75">
      <c r="D229" s="310"/>
      <c r="E229" s="297"/>
      <c r="F229" s="297"/>
      <c r="G229" s="297"/>
      <c r="H229" s="297"/>
    </row>
    <row r="230" spans="4:8" s="252" customFormat="1" ht="12.75">
      <c r="D230" s="310"/>
      <c r="E230" s="297"/>
      <c r="F230" s="297"/>
      <c r="G230" s="297"/>
      <c r="H230" s="297"/>
    </row>
    <row r="231" spans="4:8" s="252" customFormat="1" ht="12.75">
      <c r="D231" s="310"/>
      <c r="E231" s="297"/>
      <c r="F231" s="297"/>
      <c r="G231" s="297"/>
      <c r="H231" s="297"/>
    </row>
    <row r="232" spans="4:8" s="252" customFormat="1" ht="12.75">
      <c r="D232" s="310"/>
      <c r="E232" s="297"/>
      <c r="F232" s="297"/>
      <c r="G232" s="297"/>
      <c r="H232" s="297"/>
    </row>
    <row r="233" spans="4:8" s="252" customFormat="1" ht="12.75">
      <c r="D233" s="310"/>
      <c r="E233" s="297"/>
      <c r="F233" s="297"/>
      <c r="G233" s="297"/>
      <c r="H233" s="297"/>
    </row>
    <row r="234" spans="4:8" s="252" customFormat="1" ht="12.75">
      <c r="D234" s="310"/>
      <c r="E234" s="297"/>
      <c r="F234" s="297"/>
      <c r="G234" s="297"/>
      <c r="H234" s="297"/>
    </row>
    <row r="235" spans="4:8" s="252" customFormat="1" ht="12.75">
      <c r="D235" s="310"/>
      <c r="E235" s="297"/>
      <c r="F235" s="297"/>
      <c r="G235" s="297"/>
      <c r="H235" s="297"/>
    </row>
    <row r="236" spans="4:8" s="252" customFormat="1" ht="12.75">
      <c r="D236" s="310"/>
      <c r="E236" s="297"/>
      <c r="F236" s="297"/>
      <c r="G236" s="297"/>
      <c r="H236" s="297"/>
    </row>
    <row r="237" spans="4:8" s="252" customFormat="1" ht="12.75">
      <c r="D237" s="310"/>
      <c r="E237" s="297"/>
      <c r="F237" s="297"/>
      <c r="G237" s="297"/>
      <c r="H237" s="297"/>
    </row>
    <row r="238" spans="4:8" s="252" customFormat="1" ht="12.75">
      <c r="D238" s="310"/>
      <c r="E238" s="297"/>
      <c r="F238" s="297"/>
      <c r="G238" s="297"/>
      <c r="H238" s="297"/>
    </row>
    <row r="239" spans="4:8" s="252" customFormat="1" ht="12.75">
      <c r="D239" s="310"/>
      <c r="E239" s="297"/>
      <c r="F239" s="297"/>
      <c r="G239" s="297"/>
      <c r="H239" s="297"/>
    </row>
    <row r="240" spans="4:8" s="252" customFormat="1" ht="12.75">
      <c r="D240" s="310"/>
      <c r="E240" s="297"/>
      <c r="F240" s="297"/>
      <c r="G240" s="297"/>
      <c r="H240" s="297"/>
    </row>
    <row r="241" spans="4:8" s="252" customFormat="1" ht="12.75">
      <c r="D241" s="310"/>
      <c r="E241" s="297"/>
      <c r="F241" s="297"/>
      <c r="G241" s="297"/>
      <c r="H241" s="297"/>
    </row>
    <row r="242" spans="4:8" s="252" customFormat="1" ht="12.75">
      <c r="D242" s="310"/>
      <c r="E242" s="297"/>
      <c r="F242" s="297"/>
      <c r="G242" s="297"/>
      <c r="H242" s="297"/>
    </row>
    <row r="243" spans="4:8" s="252" customFormat="1" ht="12.75">
      <c r="D243" s="310"/>
      <c r="E243" s="297"/>
      <c r="F243" s="297"/>
      <c r="G243" s="297"/>
      <c r="H243" s="297"/>
    </row>
    <row r="244" spans="4:8" s="252" customFormat="1" ht="12.75">
      <c r="D244" s="310"/>
      <c r="E244" s="297"/>
      <c r="F244" s="297"/>
      <c r="G244" s="297"/>
      <c r="H244" s="297"/>
    </row>
    <row r="245" spans="4:8" s="252" customFormat="1" ht="12.75">
      <c r="D245" s="310"/>
      <c r="E245" s="297"/>
      <c r="F245" s="297"/>
      <c r="G245" s="297"/>
      <c r="H245" s="297"/>
    </row>
    <row r="246" spans="4:8" s="252" customFormat="1" ht="12.75">
      <c r="D246" s="310"/>
      <c r="E246" s="297"/>
      <c r="F246" s="297"/>
      <c r="G246" s="297"/>
      <c r="H246" s="297"/>
    </row>
    <row r="247" spans="4:8" s="252" customFormat="1" ht="12.75">
      <c r="D247" s="310"/>
      <c r="E247" s="297"/>
      <c r="F247" s="297"/>
      <c r="G247" s="297"/>
      <c r="H247" s="297"/>
    </row>
    <row r="248" spans="4:8" s="252" customFormat="1" ht="12.75">
      <c r="D248" s="310"/>
      <c r="E248" s="297"/>
      <c r="F248" s="297"/>
      <c r="G248" s="297"/>
      <c r="H248" s="297"/>
    </row>
    <row r="249" spans="4:8" s="252" customFormat="1" ht="12.75">
      <c r="D249" s="310"/>
      <c r="E249" s="297"/>
      <c r="F249" s="297"/>
      <c r="G249" s="297"/>
      <c r="H249" s="297"/>
    </row>
    <row r="250" spans="4:8" s="252" customFormat="1" ht="12.75">
      <c r="D250" s="310"/>
      <c r="E250" s="297"/>
      <c r="F250" s="297"/>
      <c r="G250" s="297"/>
      <c r="H250" s="297"/>
    </row>
    <row r="251" spans="4:8" s="252" customFormat="1" ht="12.75">
      <c r="D251" s="310"/>
      <c r="E251" s="297"/>
      <c r="F251" s="297"/>
      <c r="G251" s="297"/>
      <c r="H251" s="297"/>
    </row>
    <row r="252" spans="4:8" s="252" customFormat="1" ht="12.75">
      <c r="D252" s="310"/>
      <c r="E252" s="297"/>
      <c r="F252" s="297"/>
      <c r="G252" s="297"/>
      <c r="H252" s="297"/>
    </row>
    <row r="253" spans="4:8" s="252" customFormat="1" ht="12.75">
      <c r="D253" s="310"/>
      <c r="E253" s="297"/>
      <c r="F253" s="297"/>
      <c r="G253" s="297"/>
      <c r="H253" s="297"/>
    </row>
    <row r="254" spans="4:8" s="252" customFormat="1" ht="12.75">
      <c r="D254" s="310"/>
      <c r="E254" s="297"/>
      <c r="F254" s="297"/>
      <c r="G254" s="297"/>
      <c r="H254" s="297"/>
    </row>
    <row r="255" spans="4:8" s="252" customFormat="1" ht="12.75">
      <c r="D255" s="310"/>
      <c r="E255" s="297"/>
      <c r="F255" s="297"/>
      <c r="G255" s="297"/>
      <c r="H255" s="297"/>
    </row>
    <row r="256" spans="4:8" s="252" customFormat="1" ht="12.75">
      <c r="D256" s="310"/>
      <c r="E256" s="297"/>
      <c r="F256" s="297"/>
      <c r="G256" s="297"/>
      <c r="H256" s="297"/>
    </row>
    <row r="257" spans="4:8" s="252" customFormat="1" ht="12.75">
      <c r="D257" s="310"/>
      <c r="E257" s="297"/>
      <c r="F257" s="297"/>
      <c r="G257" s="297"/>
      <c r="H257" s="297"/>
    </row>
    <row r="258" spans="4:8" s="252" customFormat="1" ht="12.75">
      <c r="D258" s="310"/>
      <c r="E258" s="297"/>
      <c r="F258" s="297"/>
      <c r="G258" s="297"/>
      <c r="H258" s="297"/>
    </row>
    <row r="259" spans="4:8" s="252" customFormat="1" ht="12.75">
      <c r="D259" s="310"/>
      <c r="E259" s="297"/>
      <c r="F259" s="297"/>
      <c r="G259" s="297"/>
      <c r="H259" s="297"/>
    </row>
    <row r="260" spans="4:8" s="252" customFormat="1" ht="12.75">
      <c r="D260" s="310"/>
      <c r="E260" s="297"/>
      <c r="F260" s="297"/>
      <c r="G260" s="297"/>
      <c r="H260" s="297"/>
    </row>
    <row r="261" spans="4:8" s="252" customFormat="1" ht="12.75">
      <c r="D261" s="310"/>
      <c r="E261" s="297"/>
      <c r="F261" s="297"/>
      <c r="G261" s="297"/>
      <c r="H261" s="297"/>
    </row>
    <row r="262" spans="4:8" s="252" customFormat="1" ht="12.75">
      <c r="D262" s="310"/>
      <c r="E262" s="297"/>
      <c r="F262" s="297"/>
      <c r="G262" s="297"/>
      <c r="H262" s="297"/>
    </row>
    <row r="263" spans="4:8" s="252" customFormat="1" ht="12.75">
      <c r="D263" s="310"/>
      <c r="E263" s="297"/>
      <c r="F263" s="297"/>
      <c r="G263" s="297"/>
      <c r="H263" s="297"/>
    </row>
    <row r="264" spans="4:8" s="252" customFormat="1" ht="12.75">
      <c r="D264" s="310"/>
      <c r="E264" s="297"/>
      <c r="F264" s="297"/>
      <c r="G264" s="297"/>
      <c r="H264" s="297"/>
    </row>
    <row r="265" spans="4:8" s="252" customFormat="1" ht="12.75">
      <c r="D265" s="310"/>
      <c r="E265" s="297"/>
      <c r="F265" s="297"/>
      <c r="G265" s="297"/>
      <c r="H265" s="297"/>
    </row>
    <row r="266" spans="4:8" s="252" customFormat="1" ht="12.75">
      <c r="D266" s="310"/>
      <c r="E266" s="297"/>
      <c r="F266" s="297"/>
      <c r="G266" s="297"/>
      <c r="H266" s="297"/>
    </row>
    <row r="267" spans="4:8" s="252" customFormat="1" ht="12.75">
      <c r="D267" s="310"/>
      <c r="E267" s="297"/>
      <c r="F267" s="297"/>
      <c r="G267" s="297"/>
      <c r="H267" s="297"/>
    </row>
    <row r="268" spans="4:8" s="252" customFormat="1" ht="12.75">
      <c r="D268" s="310"/>
      <c r="E268" s="297"/>
      <c r="F268" s="297"/>
      <c r="G268" s="297"/>
      <c r="H268" s="297"/>
    </row>
    <row r="269" spans="4:8" s="252" customFormat="1" ht="12.75">
      <c r="D269" s="310"/>
      <c r="E269" s="297"/>
      <c r="F269" s="297"/>
      <c r="G269" s="297"/>
      <c r="H269" s="297"/>
    </row>
    <row r="270" spans="4:8" s="252" customFormat="1" ht="12.75">
      <c r="D270" s="310"/>
      <c r="E270" s="297"/>
      <c r="F270" s="297"/>
      <c r="G270" s="297"/>
      <c r="H270" s="297"/>
    </row>
    <row r="271" spans="4:8" s="252" customFormat="1" ht="12.75">
      <c r="D271" s="310"/>
      <c r="E271" s="297"/>
      <c r="F271" s="297"/>
      <c r="G271" s="297"/>
      <c r="H271" s="297"/>
    </row>
    <row r="272" spans="4:8" s="252" customFormat="1" ht="12.75">
      <c r="D272" s="310"/>
      <c r="E272" s="297"/>
      <c r="F272" s="297"/>
      <c r="G272" s="297"/>
      <c r="H272" s="297"/>
    </row>
    <row r="273" spans="4:8" s="252" customFormat="1" ht="12.75">
      <c r="D273" s="310"/>
      <c r="E273" s="297"/>
      <c r="F273" s="297"/>
      <c r="G273" s="297"/>
      <c r="H273" s="297"/>
    </row>
    <row r="274" spans="4:8" s="252" customFormat="1" ht="12.75">
      <c r="D274" s="310"/>
      <c r="E274" s="297"/>
      <c r="F274" s="297"/>
      <c r="G274" s="297"/>
      <c r="H274" s="297"/>
    </row>
    <row r="275" spans="4:8" s="252" customFormat="1" ht="12.75">
      <c r="D275" s="310"/>
      <c r="E275" s="297"/>
      <c r="F275" s="297"/>
      <c r="G275" s="297"/>
      <c r="H275" s="297"/>
    </row>
    <row r="276" spans="4:8" s="252" customFormat="1" ht="12.75">
      <c r="D276" s="310"/>
      <c r="E276" s="297"/>
      <c r="F276" s="297"/>
      <c r="G276" s="297"/>
      <c r="H276" s="297"/>
    </row>
    <row r="277" spans="4:8" s="252" customFormat="1" ht="12.75">
      <c r="D277" s="310"/>
      <c r="E277" s="297"/>
      <c r="F277" s="297"/>
      <c r="G277" s="297"/>
      <c r="H277" s="297"/>
    </row>
    <row r="278" spans="4:8" s="252" customFormat="1" ht="12.75">
      <c r="D278" s="310"/>
      <c r="E278" s="297"/>
      <c r="F278" s="297"/>
      <c r="G278" s="297"/>
      <c r="H278" s="297"/>
    </row>
    <row r="279" spans="4:8" s="252" customFormat="1" ht="12.75">
      <c r="D279" s="310"/>
      <c r="E279" s="297"/>
      <c r="F279" s="297"/>
      <c r="G279" s="297"/>
      <c r="H279" s="297"/>
    </row>
    <row r="280" spans="4:8" s="252" customFormat="1" ht="12.75">
      <c r="D280" s="310"/>
      <c r="E280" s="297"/>
      <c r="F280" s="297"/>
      <c r="G280" s="297"/>
      <c r="H280" s="297"/>
    </row>
    <row r="281" spans="4:8" s="252" customFormat="1" ht="12.75">
      <c r="D281" s="310"/>
      <c r="E281" s="297"/>
      <c r="F281" s="297"/>
      <c r="G281" s="297"/>
      <c r="H281" s="297"/>
    </row>
    <row r="282" spans="4:8" s="252" customFormat="1" ht="12.75">
      <c r="D282" s="310"/>
      <c r="E282" s="297"/>
      <c r="F282" s="297"/>
      <c r="G282" s="297"/>
      <c r="H282" s="297"/>
    </row>
    <row r="283" spans="4:8" s="252" customFormat="1" ht="12.75">
      <c r="D283" s="310"/>
      <c r="E283" s="297"/>
      <c r="F283" s="297"/>
      <c r="G283" s="297"/>
      <c r="H283" s="297"/>
    </row>
    <row r="284" spans="4:8" s="252" customFormat="1" ht="12.75">
      <c r="D284" s="310"/>
      <c r="E284" s="297"/>
      <c r="F284" s="297"/>
      <c r="G284" s="297"/>
      <c r="H284" s="297"/>
    </row>
    <row r="285" spans="4:8" s="252" customFormat="1" ht="12.75">
      <c r="D285" s="310"/>
      <c r="E285" s="297"/>
      <c r="F285" s="297"/>
      <c r="G285" s="297"/>
      <c r="H285" s="297"/>
    </row>
    <row r="286" spans="4:8" s="252" customFormat="1" ht="12.75">
      <c r="D286" s="310"/>
      <c r="E286" s="297"/>
      <c r="F286" s="297"/>
      <c r="G286" s="297"/>
      <c r="H286" s="297"/>
    </row>
    <row r="287" spans="4:8" s="252" customFormat="1" ht="12.75">
      <c r="D287" s="310"/>
      <c r="E287" s="297"/>
      <c r="F287" s="297"/>
      <c r="G287" s="297"/>
      <c r="H287" s="297"/>
    </row>
    <row r="288" spans="4:8" s="252" customFormat="1" ht="12.75">
      <c r="D288" s="310"/>
      <c r="E288" s="297"/>
      <c r="F288" s="297"/>
      <c r="G288" s="297"/>
      <c r="H288" s="297"/>
    </row>
    <row r="289" spans="4:8" s="252" customFormat="1" ht="12.75">
      <c r="D289" s="310"/>
      <c r="E289" s="297"/>
      <c r="F289" s="297"/>
      <c r="G289" s="297"/>
      <c r="H289" s="297"/>
    </row>
    <row r="290" spans="4:8" s="252" customFormat="1" ht="12.75">
      <c r="D290" s="310"/>
      <c r="E290" s="297"/>
      <c r="F290" s="297"/>
      <c r="G290" s="297"/>
      <c r="H290" s="297"/>
    </row>
    <row r="291" spans="4:8" s="252" customFormat="1" ht="12.75">
      <c r="D291" s="310"/>
      <c r="E291" s="297"/>
      <c r="F291" s="297"/>
      <c r="G291" s="297"/>
      <c r="H291" s="297"/>
    </row>
    <row r="292" spans="4:8" s="252" customFormat="1" ht="12.75">
      <c r="D292" s="310"/>
      <c r="E292" s="297"/>
      <c r="F292" s="297"/>
      <c r="G292" s="297"/>
      <c r="H292" s="297"/>
    </row>
    <row r="293" spans="4:8" s="252" customFormat="1" ht="12.75">
      <c r="D293" s="310"/>
      <c r="E293" s="297"/>
      <c r="F293" s="297"/>
      <c r="G293" s="297"/>
      <c r="H293" s="297"/>
    </row>
    <row r="294" spans="4:8" s="252" customFormat="1" ht="12.75">
      <c r="D294" s="310"/>
      <c r="E294" s="297"/>
      <c r="F294" s="297"/>
      <c r="G294" s="297"/>
      <c r="H294" s="297"/>
    </row>
    <row r="295" spans="4:8" s="252" customFormat="1" ht="12.75">
      <c r="D295" s="310"/>
      <c r="E295" s="297"/>
      <c r="F295" s="297"/>
      <c r="G295" s="297"/>
      <c r="H295" s="297"/>
    </row>
    <row r="296" spans="4:8" s="252" customFormat="1" ht="12.75">
      <c r="D296" s="310"/>
      <c r="E296" s="297"/>
      <c r="F296" s="297"/>
      <c r="G296" s="297"/>
      <c r="H296" s="297"/>
    </row>
    <row r="297" spans="4:8" s="252" customFormat="1" ht="12.75">
      <c r="D297" s="310"/>
      <c r="E297" s="297"/>
      <c r="F297" s="297"/>
      <c r="G297" s="297"/>
      <c r="H297" s="297"/>
    </row>
    <row r="298" spans="4:8" s="252" customFormat="1" ht="12.75">
      <c r="D298" s="310"/>
      <c r="E298" s="297"/>
      <c r="F298" s="297"/>
      <c r="G298" s="297"/>
      <c r="H298" s="297"/>
    </row>
    <row r="299" spans="4:8" s="252" customFormat="1" ht="12.75">
      <c r="D299" s="310"/>
      <c r="E299" s="297"/>
      <c r="F299" s="297"/>
      <c r="G299" s="297"/>
      <c r="H299" s="297"/>
    </row>
    <row r="300" spans="4:8" s="252" customFormat="1" ht="12.75">
      <c r="D300" s="310"/>
      <c r="E300" s="297"/>
      <c r="F300" s="297"/>
      <c r="G300" s="297"/>
      <c r="H300" s="297"/>
    </row>
    <row r="301" spans="4:8" s="252" customFormat="1" ht="12.75">
      <c r="D301" s="310"/>
      <c r="E301" s="297"/>
      <c r="F301" s="297"/>
      <c r="G301" s="297"/>
      <c r="H301" s="297"/>
    </row>
    <row r="302" spans="4:8" s="252" customFormat="1" ht="12.75">
      <c r="D302" s="310"/>
      <c r="E302" s="297"/>
      <c r="F302" s="297"/>
      <c r="G302" s="297"/>
      <c r="H302" s="297"/>
    </row>
    <row r="303" spans="4:8" s="252" customFormat="1" ht="12.75">
      <c r="D303" s="310"/>
      <c r="E303" s="297"/>
      <c r="F303" s="297"/>
      <c r="G303" s="297"/>
      <c r="H303" s="297"/>
    </row>
    <row r="304" spans="4:8" s="252" customFormat="1" ht="12.75">
      <c r="D304" s="310"/>
      <c r="E304" s="297"/>
      <c r="F304" s="297"/>
      <c r="G304" s="297"/>
      <c r="H304" s="297"/>
    </row>
    <row r="305" spans="4:8" s="252" customFormat="1" ht="12.75">
      <c r="D305" s="310"/>
      <c r="E305" s="297"/>
      <c r="F305" s="297"/>
      <c r="G305" s="297"/>
      <c r="H305" s="297"/>
    </row>
    <row r="306" spans="4:8" s="252" customFormat="1" ht="12.75">
      <c r="D306" s="310"/>
      <c r="E306" s="297"/>
      <c r="F306" s="297"/>
      <c r="G306" s="297"/>
      <c r="H306" s="297"/>
    </row>
    <row r="307" spans="4:8" s="252" customFormat="1" ht="12.75">
      <c r="D307" s="310"/>
      <c r="E307" s="297"/>
      <c r="F307" s="297"/>
      <c r="G307" s="297"/>
      <c r="H307" s="297"/>
    </row>
    <row r="308" spans="4:8" s="252" customFormat="1" ht="12.75">
      <c r="D308" s="310"/>
      <c r="E308" s="297"/>
      <c r="F308" s="297"/>
      <c r="G308" s="297"/>
      <c r="H308" s="297"/>
    </row>
    <row r="309" spans="4:8" s="252" customFormat="1" ht="12.75">
      <c r="D309" s="310"/>
      <c r="E309" s="297"/>
      <c r="F309" s="297"/>
      <c r="G309" s="297"/>
      <c r="H309" s="297"/>
    </row>
    <row r="310" spans="4:8" s="252" customFormat="1" ht="12.75">
      <c r="D310" s="310"/>
      <c r="E310" s="297"/>
      <c r="F310" s="297"/>
      <c r="G310" s="297"/>
      <c r="H310" s="297"/>
    </row>
    <row r="311" spans="4:8" s="252" customFormat="1" ht="12.75">
      <c r="D311" s="310"/>
      <c r="E311" s="297"/>
      <c r="F311" s="297"/>
      <c r="G311" s="297"/>
      <c r="H311" s="297"/>
    </row>
    <row r="312" spans="4:8" s="252" customFormat="1" ht="12.75">
      <c r="D312" s="310"/>
      <c r="E312" s="297"/>
      <c r="F312" s="297"/>
      <c r="G312" s="297"/>
      <c r="H312" s="297"/>
    </row>
    <row r="313" spans="4:8" s="252" customFormat="1" ht="12.75">
      <c r="D313" s="310"/>
      <c r="E313" s="297"/>
      <c r="F313" s="297"/>
      <c r="G313" s="297"/>
      <c r="H313" s="297"/>
    </row>
    <row r="314" spans="4:8" s="252" customFormat="1" ht="12.75">
      <c r="D314" s="310"/>
      <c r="E314" s="297"/>
      <c r="F314" s="297"/>
      <c r="G314" s="297"/>
      <c r="H314" s="297"/>
    </row>
    <row r="315" spans="4:8" s="252" customFormat="1" ht="12.75">
      <c r="D315" s="310"/>
      <c r="E315" s="297"/>
      <c r="F315" s="297"/>
      <c r="G315" s="297"/>
      <c r="H315" s="297"/>
    </row>
    <row r="316" spans="4:8" s="252" customFormat="1" ht="12.75">
      <c r="D316" s="310"/>
      <c r="E316" s="297"/>
      <c r="F316" s="297"/>
      <c r="G316" s="297"/>
      <c r="H316" s="297"/>
    </row>
    <row r="317" spans="4:8" s="252" customFormat="1" ht="12.75">
      <c r="D317" s="310"/>
      <c r="E317" s="297"/>
      <c r="F317" s="297"/>
      <c r="G317" s="297"/>
      <c r="H317" s="297"/>
    </row>
    <row r="318" spans="4:8" s="252" customFormat="1" ht="12.75">
      <c r="D318" s="310"/>
      <c r="E318" s="297"/>
      <c r="F318" s="297"/>
      <c r="G318" s="297"/>
      <c r="H318" s="297"/>
    </row>
    <row r="319" spans="4:8" s="252" customFormat="1" ht="12.75">
      <c r="D319" s="310"/>
      <c r="E319" s="297"/>
      <c r="F319" s="297"/>
      <c r="G319" s="297"/>
      <c r="H319" s="297"/>
    </row>
    <row r="320" spans="4:8" s="252" customFormat="1" ht="12.75">
      <c r="D320" s="310"/>
      <c r="E320" s="297"/>
      <c r="F320" s="297"/>
      <c r="G320" s="297"/>
      <c r="H320" s="297"/>
    </row>
    <row r="321" spans="4:8" s="252" customFormat="1" ht="12.75">
      <c r="D321" s="310"/>
      <c r="E321" s="297"/>
      <c r="F321" s="297"/>
      <c r="G321" s="297"/>
      <c r="H321" s="297"/>
    </row>
    <row r="322" spans="4:8" s="252" customFormat="1" ht="12.75">
      <c r="D322" s="310"/>
      <c r="E322" s="297"/>
      <c r="F322" s="297"/>
      <c r="G322" s="297"/>
      <c r="H322" s="297"/>
    </row>
    <row r="323" spans="4:8" s="252" customFormat="1" ht="12.75">
      <c r="D323" s="310"/>
      <c r="E323" s="297"/>
      <c r="F323" s="297"/>
      <c r="G323" s="297"/>
      <c r="H323" s="297"/>
    </row>
    <row r="324" spans="4:8" s="252" customFormat="1" ht="12.75">
      <c r="D324" s="310"/>
      <c r="E324" s="297"/>
      <c r="F324" s="297"/>
      <c r="G324" s="297"/>
      <c r="H324" s="297"/>
    </row>
    <row r="325" spans="4:8" s="252" customFormat="1" ht="12.75">
      <c r="D325" s="310"/>
      <c r="E325" s="297"/>
      <c r="F325" s="297"/>
      <c r="G325" s="297"/>
      <c r="H325" s="297"/>
    </row>
    <row r="326" spans="4:8" s="252" customFormat="1" ht="12.75">
      <c r="D326" s="310"/>
      <c r="E326" s="297"/>
      <c r="F326" s="297"/>
      <c r="G326" s="297"/>
      <c r="H326" s="297"/>
    </row>
    <row r="327" spans="4:8" s="252" customFormat="1" ht="12.75">
      <c r="D327" s="310"/>
      <c r="E327" s="297"/>
      <c r="F327" s="297"/>
      <c r="G327" s="297"/>
      <c r="H327" s="297"/>
    </row>
    <row r="328" spans="4:8" s="252" customFormat="1" ht="12.75">
      <c r="D328" s="310"/>
      <c r="E328" s="297"/>
      <c r="F328" s="297"/>
      <c r="G328" s="297"/>
      <c r="H328" s="297"/>
    </row>
    <row r="329" spans="4:8" s="252" customFormat="1" ht="12.75">
      <c r="D329" s="310"/>
      <c r="E329" s="297"/>
      <c r="F329" s="297"/>
      <c r="G329" s="297"/>
      <c r="H329" s="297"/>
    </row>
    <row r="330" spans="4:8" s="252" customFormat="1" ht="12.75">
      <c r="D330" s="310"/>
      <c r="E330" s="297"/>
      <c r="F330" s="297"/>
      <c r="G330" s="297"/>
      <c r="H330" s="297"/>
    </row>
    <row r="331" spans="4:8" s="252" customFormat="1" ht="12.75">
      <c r="D331" s="310"/>
      <c r="E331" s="297"/>
      <c r="F331" s="297"/>
      <c r="G331" s="297"/>
      <c r="H331" s="297"/>
    </row>
    <row r="332" spans="4:8" s="252" customFormat="1" ht="12.75">
      <c r="D332" s="310"/>
      <c r="E332" s="297"/>
      <c r="F332" s="297"/>
      <c r="G332" s="297"/>
      <c r="H332" s="297"/>
    </row>
    <row r="333" spans="4:8" s="252" customFormat="1" ht="12.75">
      <c r="D333" s="310"/>
      <c r="E333" s="297"/>
      <c r="F333" s="297"/>
      <c r="G333" s="297"/>
      <c r="H333" s="297"/>
    </row>
    <row r="334" spans="4:8" s="252" customFormat="1" ht="12.75">
      <c r="D334" s="310"/>
      <c r="E334" s="297"/>
      <c r="F334" s="297"/>
      <c r="G334" s="297"/>
      <c r="H334" s="297"/>
    </row>
    <row r="335" spans="4:8" s="252" customFormat="1" ht="12.75">
      <c r="D335" s="310"/>
      <c r="E335" s="297"/>
      <c r="F335" s="297"/>
      <c r="G335" s="297"/>
      <c r="H335" s="297"/>
    </row>
    <row r="336" spans="4:8" s="252" customFormat="1" ht="12.75">
      <c r="D336" s="310"/>
      <c r="E336" s="297"/>
      <c r="F336" s="297"/>
      <c r="G336" s="297"/>
      <c r="H336" s="297"/>
    </row>
    <row r="337" spans="4:8" s="252" customFormat="1" ht="12.75">
      <c r="D337" s="310"/>
      <c r="E337" s="297"/>
      <c r="F337" s="297"/>
      <c r="G337" s="297"/>
      <c r="H337" s="297"/>
    </row>
    <row r="338" spans="4:8" s="252" customFormat="1" ht="12.75">
      <c r="D338" s="310"/>
      <c r="E338" s="297"/>
      <c r="F338" s="297"/>
      <c r="G338" s="297"/>
      <c r="H338" s="297"/>
    </row>
    <row r="339" spans="4:8" s="252" customFormat="1" ht="12.75">
      <c r="D339" s="310"/>
      <c r="E339" s="297"/>
      <c r="F339" s="297"/>
      <c r="G339" s="297"/>
      <c r="H339" s="297"/>
    </row>
    <row r="340" spans="4:8" s="252" customFormat="1" ht="12.75">
      <c r="D340" s="310"/>
      <c r="E340" s="297"/>
      <c r="F340" s="297"/>
      <c r="G340" s="297"/>
      <c r="H340" s="297"/>
    </row>
    <row r="341" spans="4:8" s="252" customFormat="1" ht="12.75">
      <c r="D341" s="310"/>
      <c r="E341" s="297"/>
      <c r="F341" s="297"/>
      <c r="G341" s="297"/>
      <c r="H341" s="297"/>
    </row>
    <row r="342" spans="4:8" s="252" customFormat="1" ht="12.75">
      <c r="D342" s="310"/>
      <c r="E342" s="297"/>
      <c r="F342" s="297"/>
      <c r="G342" s="297"/>
      <c r="H342" s="297"/>
    </row>
    <row r="343" spans="4:8" s="252" customFormat="1" ht="12.75">
      <c r="D343" s="310"/>
      <c r="E343" s="297"/>
      <c r="F343" s="297"/>
      <c r="G343" s="297"/>
      <c r="H343" s="297"/>
    </row>
    <row r="344" spans="4:8" s="252" customFormat="1" ht="12.75">
      <c r="D344" s="310"/>
      <c r="E344" s="297"/>
      <c r="F344" s="297"/>
      <c r="G344" s="297"/>
      <c r="H344" s="297"/>
    </row>
    <row r="345" spans="4:8" s="252" customFormat="1" ht="12.75">
      <c r="D345" s="310"/>
      <c r="E345" s="297"/>
      <c r="F345" s="297"/>
      <c r="G345" s="297"/>
      <c r="H345" s="297"/>
    </row>
    <row r="346" spans="4:8" s="252" customFormat="1" ht="12.75">
      <c r="D346" s="310"/>
      <c r="E346" s="297"/>
      <c r="F346" s="297"/>
      <c r="G346" s="297"/>
      <c r="H346" s="297"/>
    </row>
    <row r="347" spans="4:8" s="252" customFormat="1" ht="12.75">
      <c r="D347" s="310"/>
      <c r="E347" s="297"/>
      <c r="F347" s="297"/>
      <c r="G347" s="297"/>
      <c r="H347" s="297"/>
    </row>
    <row r="348" spans="4:8" s="252" customFormat="1" ht="12.75">
      <c r="D348" s="310"/>
      <c r="E348" s="297"/>
      <c r="F348" s="297"/>
      <c r="G348" s="297"/>
      <c r="H348" s="297"/>
    </row>
    <row r="349" spans="4:8" s="252" customFormat="1" ht="12.75">
      <c r="D349" s="310"/>
      <c r="E349" s="297"/>
      <c r="F349" s="297"/>
      <c r="G349" s="297"/>
      <c r="H349" s="297"/>
    </row>
    <row r="350" spans="4:8" s="252" customFormat="1" ht="12.75">
      <c r="D350" s="310"/>
      <c r="E350" s="297"/>
      <c r="F350" s="297"/>
      <c r="G350" s="297"/>
      <c r="H350" s="297"/>
    </row>
    <row r="351" spans="4:8" s="252" customFormat="1" ht="12.75">
      <c r="D351" s="310"/>
      <c r="E351" s="297"/>
      <c r="F351" s="297"/>
      <c r="G351" s="297"/>
      <c r="H351" s="297"/>
    </row>
    <row r="352" spans="4:8" s="252" customFormat="1" ht="12.75">
      <c r="D352" s="310"/>
      <c r="E352" s="297"/>
      <c r="F352" s="297"/>
      <c r="G352" s="297"/>
      <c r="H352" s="297"/>
    </row>
    <row r="353" spans="4:8" s="252" customFormat="1" ht="12.75">
      <c r="D353" s="310"/>
      <c r="E353" s="297"/>
      <c r="F353" s="297"/>
      <c r="G353" s="297"/>
      <c r="H353" s="297"/>
    </row>
    <row r="354" spans="4:8" s="252" customFormat="1" ht="12.75">
      <c r="D354" s="310"/>
      <c r="E354" s="297"/>
      <c r="F354" s="297"/>
      <c r="G354" s="297"/>
      <c r="H354" s="297"/>
    </row>
    <row r="355" spans="4:8" s="252" customFormat="1" ht="12.75">
      <c r="D355" s="310"/>
      <c r="E355" s="297"/>
      <c r="F355" s="297"/>
      <c r="G355" s="297"/>
      <c r="H355" s="297"/>
    </row>
    <row r="356" spans="4:8" s="252" customFormat="1" ht="12.75">
      <c r="D356" s="310"/>
      <c r="E356" s="297"/>
      <c r="F356" s="297"/>
      <c r="G356" s="297"/>
      <c r="H356" s="297"/>
    </row>
    <row r="357" spans="4:8" s="252" customFormat="1" ht="12.75">
      <c r="D357" s="310"/>
      <c r="E357" s="297"/>
      <c r="F357" s="297"/>
      <c r="G357" s="297"/>
      <c r="H357" s="297"/>
    </row>
    <row r="358" spans="4:8" s="252" customFormat="1" ht="12.75">
      <c r="D358" s="310"/>
      <c r="E358" s="297"/>
      <c r="F358" s="297"/>
      <c r="G358" s="297"/>
      <c r="H358" s="297"/>
    </row>
    <row r="359" spans="4:8" s="252" customFormat="1" ht="12.75">
      <c r="D359" s="310"/>
      <c r="E359" s="297"/>
      <c r="F359" s="297"/>
      <c r="G359" s="297"/>
      <c r="H359" s="297"/>
    </row>
    <row r="360" spans="4:8" s="252" customFormat="1" ht="12.75">
      <c r="D360" s="310"/>
      <c r="E360" s="297"/>
      <c r="F360" s="297"/>
      <c r="G360" s="297"/>
      <c r="H360" s="297"/>
    </row>
    <row r="361" spans="4:8" s="252" customFormat="1" ht="12.75">
      <c r="D361" s="310"/>
      <c r="E361" s="297"/>
      <c r="F361" s="297"/>
      <c r="G361" s="297"/>
      <c r="H361" s="297"/>
    </row>
    <row r="362" spans="4:8" s="252" customFormat="1" ht="12.75">
      <c r="D362" s="310"/>
      <c r="E362" s="297"/>
      <c r="F362" s="297"/>
      <c r="G362" s="297"/>
      <c r="H362" s="297"/>
    </row>
    <row r="363" spans="4:8" s="252" customFormat="1" ht="12.75">
      <c r="D363" s="310"/>
      <c r="E363" s="297"/>
      <c r="F363" s="297"/>
      <c r="G363" s="297"/>
      <c r="H363" s="297"/>
    </row>
    <row r="364" spans="4:8" s="252" customFormat="1" ht="12.75">
      <c r="D364" s="310"/>
      <c r="E364" s="297"/>
      <c r="F364" s="297"/>
      <c r="G364" s="297"/>
      <c r="H364" s="297"/>
    </row>
    <row r="365" spans="4:8" s="252" customFormat="1" ht="12.75">
      <c r="D365" s="310"/>
      <c r="E365" s="297"/>
      <c r="F365" s="297"/>
      <c r="G365" s="297"/>
      <c r="H365" s="297"/>
    </row>
    <row r="366" spans="4:8" s="252" customFormat="1" ht="12.75">
      <c r="D366" s="310"/>
      <c r="E366" s="297"/>
      <c r="F366" s="297"/>
      <c r="G366" s="297"/>
      <c r="H366" s="297"/>
    </row>
    <row r="367" spans="4:8" s="252" customFormat="1" ht="12.75">
      <c r="D367" s="310"/>
      <c r="E367" s="297"/>
      <c r="F367" s="297"/>
      <c r="G367" s="297"/>
      <c r="H367" s="297"/>
    </row>
    <row r="368" spans="4:8" s="252" customFormat="1" ht="12.75">
      <c r="D368" s="310"/>
      <c r="E368" s="297"/>
      <c r="F368" s="297"/>
      <c r="G368" s="297"/>
      <c r="H368" s="297"/>
    </row>
    <row r="369" spans="4:8" s="252" customFormat="1" ht="12.75">
      <c r="D369" s="310"/>
      <c r="E369" s="297"/>
      <c r="F369" s="297"/>
      <c r="G369" s="297"/>
      <c r="H369" s="297"/>
    </row>
    <row r="370" spans="4:8" s="252" customFormat="1" ht="12.75">
      <c r="D370" s="310"/>
      <c r="E370" s="297"/>
      <c r="F370" s="297"/>
      <c r="G370" s="297"/>
      <c r="H370" s="297"/>
    </row>
    <row r="371" spans="4:8" s="252" customFormat="1" ht="12.75">
      <c r="D371" s="310"/>
      <c r="E371" s="297"/>
      <c r="F371" s="297"/>
      <c r="G371" s="297"/>
      <c r="H371" s="297"/>
    </row>
    <row r="372" spans="4:8" s="252" customFormat="1" ht="12.75">
      <c r="D372" s="310"/>
      <c r="E372" s="297"/>
      <c r="F372" s="297"/>
      <c r="G372" s="297"/>
      <c r="H372" s="297"/>
    </row>
    <row r="373" spans="4:8" s="252" customFormat="1" ht="12.75">
      <c r="D373" s="310"/>
      <c r="E373" s="297"/>
      <c r="F373" s="297"/>
      <c r="G373" s="297"/>
      <c r="H373" s="297"/>
    </row>
    <row r="374" spans="4:8" s="252" customFormat="1" ht="12.75">
      <c r="D374" s="310"/>
      <c r="E374" s="297"/>
      <c r="F374" s="297"/>
      <c r="G374" s="297"/>
      <c r="H374" s="297"/>
    </row>
    <row r="375" spans="4:8" s="252" customFormat="1" ht="12.75">
      <c r="D375" s="310"/>
      <c r="E375" s="297"/>
      <c r="F375" s="297"/>
      <c r="G375" s="297"/>
      <c r="H375" s="297"/>
    </row>
    <row r="376" spans="4:8" s="252" customFormat="1" ht="12.75">
      <c r="D376" s="310"/>
      <c r="E376" s="297"/>
      <c r="F376" s="297"/>
      <c r="G376" s="297"/>
      <c r="H376" s="297"/>
    </row>
    <row r="377" spans="4:8" s="252" customFormat="1" ht="12.75">
      <c r="D377" s="310"/>
      <c r="E377" s="297"/>
      <c r="F377" s="297"/>
      <c r="G377" s="297"/>
      <c r="H377" s="297"/>
    </row>
    <row r="378" spans="4:8" s="252" customFormat="1" ht="12.75">
      <c r="D378" s="310"/>
      <c r="E378" s="297"/>
      <c r="F378" s="297"/>
      <c r="G378" s="297"/>
      <c r="H378" s="297"/>
    </row>
    <row r="379" spans="4:8" s="252" customFormat="1" ht="12.75">
      <c r="D379" s="310"/>
      <c r="E379" s="297"/>
      <c r="F379" s="297"/>
      <c r="G379" s="297"/>
      <c r="H379" s="297"/>
    </row>
    <row r="380" spans="4:8" s="252" customFormat="1" ht="12.75">
      <c r="D380" s="310"/>
      <c r="E380" s="297"/>
      <c r="F380" s="297"/>
      <c r="G380" s="297"/>
      <c r="H380" s="297"/>
    </row>
    <row r="381" spans="4:8" s="252" customFormat="1" ht="12.75">
      <c r="D381" s="310"/>
      <c r="E381" s="297"/>
      <c r="F381" s="297"/>
      <c r="G381" s="297"/>
      <c r="H381" s="297"/>
    </row>
    <row r="382" spans="4:8" s="252" customFormat="1" ht="12.75">
      <c r="D382" s="310"/>
      <c r="E382" s="297"/>
      <c r="F382" s="297"/>
      <c r="G382" s="297"/>
      <c r="H382" s="297"/>
    </row>
    <row r="383" spans="4:8" s="252" customFormat="1" ht="12.75">
      <c r="D383" s="310"/>
      <c r="E383" s="297"/>
      <c r="F383" s="297"/>
      <c r="G383" s="297"/>
      <c r="H383" s="297"/>
    </row>
    <row r="384" spans="4:8" s="252" customFormat="1" ht="12.75">
      <c r="D384" s="310"/>
      <c r="E384" s="297"/>
      <c r="F384" s="297"/>
      <c r="G384" s="297"/>
      <c r="H384" s="297"/>
    </row>
    <row r="385" spans="4:8" s="252" customFormat="1" ht="12.75">
      <c r="D385" s="310"/>
      <c r="E385" s="297"/>
      <c r="F385" s="297"/>
      <c r="G385" s="297"/>
      <c r="H385" s="297"/>
    </row>
    <row r="386" spans="4:8" s="252" customFormat="1" ht="12.75">
      <c r="D386" s="310"/>
      <c r="E386" s="297"/>
      <c r="F386" s="297"/>
      <c r="G386" s="297"/>
      <c r="H386" s="297"/>
    </row>
    <row r="387" spans="4:8" s="252" customFormat="1" ht="12.75">
      <c r="D387" s="310"/>
      <c r="E387" s="297"/>
      <c r="F387" s="297"/>
      <c r="G387" s="297"/>
      <c r="H387" s="297"/>
    </row>
    <row r="388" spans="4:8" s="252" customFormat="1" ht="12.75">
      <c r="D388" s="310"/>
      <c r="E388" s="297"/>
      <c r="F388" s="297"/>
      <c r="G388" s="297"/>
      <c r="H388" s="297"/>
    </row>
    <row r="389" spans="4:8" s="252" customFormat="1" ht="12.75">
      <c r="D389" s="310"/>
      <c r="E389" s="297"/>
      <c r="F389" s="297"/>
      <c r="G389" s="297"/>
      <c r="H389" s="297"/>
    </row>
    <row r="390" spans="4:8" s="252" customFormat="1" ht="12.75">
      <c r="D390" s="310"/>
      <c r="E390" s="297"/>
      <c r="F390" s="297"/>
      <c r="G390" s="297"/>
      <c r="H390" s="297"/>
    </row>
    <row r="391" spans="4:8" s="252" customFormat="1" ht="12.75">
      <c r="D391" s="310"/>
      <c r="E391" s="297"/>
      <c r="F391" s="297"/>
      <c r="G391" s="297"/>
      <c r="H391" s="297"/>
    </row>
    <row r="392" spans="4:8" s="252" customFormat="1" ht="12.75">
      <c r="D392" s="310"/>
      <c r="E392" s="297"/>
      <c r="F392" s="297"/>
      <c r="G392" s="297"/>
      <c r="H392" s="297"/>
    </row>
    <row r="393" spans="4:8" s="252" customFormat="1" ht="12.75">
      <c r="D393" s="310"/>
      <c r="E393" s="297"/>
      <c r="F393" s="297"/>
      <c r="G393" s="297"/>
      <c r="H393" s="297"/>
    </row>
    <row r="394" spans="4:8" s="252" customFormat="1" ht="12.75">
      <c r="D394" s="310"/>
      <c r="E394" s="297"/>
      <c r="F394" s="297"/>
      <c r="G394" s="297"/>
      <c r="H394" s="297"/>
    </row>
    <row r="395" spans="4:8" s="252" customFormat="1" ht="12.75">
      <c r="D395" s="310"/>
      <c r="E395" s="297"/>
      <c r="F395" s="297"/>
      <c r="G395" s="297"/>
      <c r="H395" s="297"/>
    </row>
    <row r="396" spans="4:8" s="252" customFormat="1" ht="12.75">
      <c r="D396" s="310"/>
      <c r="E396" s="297"/>
      <c r="F396" s="297"/>
      <c r="G396" s="297"/>
      <c r="H396" s="297"/>
    </row>
    <row r="397" spans="4:8" s="252" customFormat="1" ht="12.75">
      <c r="D397" s="310"/>
      <c r="E397" s="297"/>
      <c r="F397" s="297"/>
      <c r="G397" s="297"/>
      <c r="H397" s="297"/>
    </row>
    <row r="398" spans="4:8" s="252" customFormat="1" ht="12.75">
      <c r="D398" s="310"/>
      <c r="E398" s="297"/>
      <c r="F398" s="297"/>
      <c r="G398" s="297"/>
      <c r="H398" s="297"/>
    </row>
    <row r="399" spans="4:8" s="252" customFormat="1" ht="12.75">
      <c r="D399" s="310"/>
      <c r="E399" s="297"/>
      <c r="F399" s="297"/>
      <c r="G399" s="297"/>
      <c r="H399" s="297"/>
    </row>
    <row r="400" spans="4:8" s="252" customFormat="1" ht="12.75">
      <c r="D400" s="310"/>
      <c r="E400" s="297"/>
      <c r="F400" s="297"/>
      <c r="G400" s="297"/>
      <c r="H400" s="297"/>
    </row>
    <row r="401" spans="4:8" s="252" customFormat="1" ht="12.75">
      <c r="D401" s="310"/>
      <c r="E401" s="297"/>
      <c r="F401" s="297"/>
      <c r="G401" s="297"/>
      <c r="H401" s="297"/>
    </row>
    <row r="402" spans="4:8" s="252" customFormat="1" ht="12.75">
      <c r="D402" s="310"/>
      <c r="E402" s="297"/>
      <c r="F402" s="297"/>
      <c r="G402" s="297"/>
      <c r="H402" s="297"/>
    </row>
    <row r="403" spans="4:8" s="252" customFormat="1" ht="12.75">
      <c r="D403" s="310"/>
      <c r="E403" s="297"/>
      <c r="F403" s="297"/>
      <c r="G403" s="297"/>
      <c r="H403" s="297"/>
    </row>
    <row r="404" spans="4:8" s="252" customFormat="1" ht="12.75">
      <c r="D404" s="310"/>
      <c r="E404" s="297"/>
      <c r="F404" s="297"/>
      <c r="G404" s="297"/>
      <c r="H404" s="297"/>
    </row>
    <row r="405" spans="4:8" s="252" customFormat="1" ht="12.75">
      <c r="D405" s="310"/>
      <c r="E405" s="297"/>
      <c r="F405" s="297"/>
      <c r="G405" s="297"/>
      <c r="H405" s="297"/>
    </row>
    <row r="406" spans="4:8" s="252" customFormat="1" ht="12.75">
      <c r="D406" s="310"/>
      <c r="E406" s="297"/>
      <c r="F406" s="297"/>
      <c r="G406" s="297"/>
      <c r="H406" s="297"/>
    </row>
    <row r="407" spans="4:8" s="252" customFormat="1" ht="12.75">
      <c r="D407" s="310"/>
      <c r="E407" s="297"/>
      <c r="F407" s="297"/>
      <c r="G407" s="297"/>
      <c r="H407" s="297"/>
    </row>
    <row r="408" spans="4:8" s="252" customFormat="1" ht="12.75">
      <c r="D408" s="310"/>
      <c r="E408" s="297"/>
      <c r="F408" s="297"/>
      <c r="G408" s="297"/>
      <c r="H408" s="297"/>
    </row>
    <row r="409" spans="4:8" s="252" customFormat="1" ht="12.75">
      <c r="D409" s="310"/>
      <c r="E409" s="297"/>
      <c r="F409" s="297"/>
      <c r="G409" s="297"/>
      <c r="H409" s="297"/>
    </row>
    <row r="410" spans="4:8" s="252" customFormat="1" ht="12.75">
      <c r="D410" s="310"/>
      <c r="E410" s="297"/>
      <c r="F410" s="297"/>
      <c r="G410" s="297"/>
      <c r="H410" s="297"/>
    </row>
    <row r="411" spans="4:8" s="252" customFormat="1" ht="12.75">
      <c r="D411" s="310"/>
      <c r="E411" s="297"/>
      <c r="F411" s="297"/>
      <c r="G411" s="297"/>
      <c r="H411" s="297"/>
    </row>
    <row r="412" spans="4:8" s="252" customFormat="1" ht="12.75">
      <c r="D412" s="310"/>
      <c r="E412" s="297"/>
      <c r="F412" s="297"/>
      <c r="G412" s="297"/>
      <c r="H412" s="297"/>
    </row>
    <row r="413" spans="4:8" s="252" customFormat="1" ht="12.75">
      <c r="D413" s="310"/>
      <c r="E413" s="297"/>
      <c r="F413" s="297"/>
      <c r="G413" s="297"/>
      <c r="H413" s="297"/>
    </row>
    <row r="414" spans="4:8" s="252" customFormat="1" ht="12.75">
      <c r="D414" s="310"/>
      <c r="E414" s="297"/>
      <c r="F414" s="297"/>
      <c r="G414" s="297"/>
      <c r="H414" s="297"/>
    </row>
    <row r="415" spans="4:8" s="252" customFormat="1" ht="12.75">
      <c r="D415" s="310"/>
      <c r="E415" s="297"/>
      <c r="F415" s="297"/>
      <c r="G415" s="297"/>
      <c r="H415" s="297"/>
    </row>
    <row r="416" spans="4:8" s="252" customFormat="1" ht="12.75">
      <c r="D416" s="310"/>
      <c r="E416" s="297"/>
      <c r="F416" s="297"/>
      <c r="G416" s="297"/>
      <c r="H416" s="297"/>
    </row>
    <row r="417" spans="4:8" s="252" customFormat="1" ht="12.75">
      <c r="D417" s="310"/>
      <c r="E417" s="297"/>
      <c r="F417" s="297"/>
      <c r="G417" s="297"/>
      <c r="H417" s="297"/>
    </row>
    <row r="418" spans="4:8" s="252" customFormat="1" ht="12.75">
      <c r="D418" s="310"/>
      <c r="E418" s="297"/>
      <c r="F418" s="297"/>
      <c r="G418" s="297"/>
      <c r="H418" s="297"/>
    </row>
    <row r="419" spans="4:8" s="252" customFormat="1" ht="12.75">
      <c r="D419" s="310"/>
      <c r="E419" s="297"/>
      <c r="F419" s="297"/>
      <c r="G419" s="297"/>
      <c r="H419" s="297"/>
    </row>
    <row r="420" spans="4:8" s="252" customFormat="1" ht="12.75">
      <c r="D420" s="310"/>
      <c r="E420" s="297"/>
      <c r="F420" s="297"/>
      <c r="G420" s="297"/>
      <c r="H420" s="297"/>
    </row>
    <row r="421" spans="4:8" s="252" customFormat="1" ht="12.75">
      <c r="D421" s="310"/>
      <c r="E421" s="297"/>
      <c r="F421" s="297"/>
      <c r="G421" s="297"/>
      <c r="H421" s="297"/>
    </row>
    <row r="422" spans="4:8" s="252" customFormat="1" ht="12.75">
      <c r="D422" s="310"/>
      <c r="E422" s="297"/>
      <c r="F422" s="297"/>
      <c r="G422" s="297"/>
      <c r="H422" s="297"/>
    </row>
    <row r="423" spans="4:8" s="252" customFormat="1" ht="12.75">
      <c r="D423" s="310"/>
      <c r="E423" s="297"/>
      <c r="F423" s="297"/>
      <c r="G423" s="297"/>
      <c r="H423" s="297"/>
    </row>
    <row r="424" spans="4:8" s="252" customFormat="1" ht="12.75">
      <c r="D424" s="310"/>
      <c r="E424" s="297"/>
      <c r="F424" s="297"/>
      <c r="G424" s="297"/>
      <c r="H424" s="297"/>
    </row>
    <row r="425" spans="4:8" s="252" customFormat="1" ht="12.75">
      <c r="D425" s="310"/>
      <c r="E425" s="297"/>
      <c r="F425" s="297"/>
      <c r="G425" s="297"/>
      <c r="H425" s="297"/>
    </row>
    <row r="426" spans="4:8" s="252" customFormat="1" ht="12.75">
      <c r="D426" s="310"/>
      <c r="E426" s="297"/>
      <c r="F426" s="297"/>
      <c r="G426" s="297"/>
      <c r="H426" s="297"/>
    </row>
    <row r="427" spans="4:8" s="252" customFormat="1" ht="12.75">
      <c r="D427" s="310"/>
      <c r="E427" s="297"/>
      <c r="F427" s="297"/>
      <c r="G427" s="297"/>
      <c r="H427" s="297"/>
    </row>
    <row r="428" spans="4:8" s="252" customFormat="1" ht="12.75">
      <c r="D428" s="310"/>
      <c r="E428" s="297"/>
      <c r="F428" s="297"/>
      <c r="G428" s="297"/>
      <c r="H428" s="297"/>
    </row>
    <row r="429" spans="4:8" s="252" customFormat="1" ht="12.75">
      <c r="D429" s="310"/>
      <c r="E429" s="297"/>
      <c r="F429" s="297"/>
      <c r="G429" s="297"/>
      <c r="H429" s="297"/>
    </row>
    <row r="430" spans="4:8" s="252" customFormat="1" ht="12.75">
      <c r="D430" s="310"/>
      <c r="E430" s="297"/>
      <c r="F430" s="297"/>
      <c r="G430" s="297"/>
      <c r="H430" s="297"/>
    </row>
    <row r="431" spans="4:8" s="252" customFormat="1" ht="12.75">
      <c r="D431" s="310"/>
      <c r="E431" s="297"/>
      <c r="F431" s="297"/>
      <c r="G431" s="297"/>
      <c r="H431" s="297"/>
    </row>
    <row r="432" spans="4:8" s="252" customFormat="1" ht="12.75">
      <c r="D432" s="310"/>
      <c r="E432" s="297"/>
      <c r="F432" s="297"/>
      <c r="G432" s="297"/>
      <c r="H432" s="297"/>
    </row>
    <row r="433" spans="4:8" s="252" customFormat="1" ht="12.75">
      <c r="D433" s="310"/>
      <c r="E433" s="297"/>
      <c r="F433" s="297"/>
      <c r="G433" s="297"/>
      <c r="H433" s="297"/>
    </row>
    <row r="434" spans="4:8" s="252" customFormat="1" ht="12.75">
      <c r="D434" s="310"/>
      <c r="E434" s="297"/>
      <c r="F434" s="297"/>
      <c r="G434" s="297"/>
      <c r="H434" s="297"/>
    </row>
    <row r="435" spans="4:8" s="252" customFormat="1" ht="12.75">
      <c r="D435" s="310"/>
      <c r="E435" s="297"/>
      <c r="F435" s="297"/>
      <c r="G435" s="297"/>
      <c r="H435" s="297"/>
    </row>
    <row r="436" spans="4:8" s="252" customFormat="1" ht="12.75">
      <c r="D436" s="310"/>
      <c r="E436" s="297"/>
      <c r="F436" s="297"/>
      <c r="G436" s="297"/>
      <c r="H436" s="297"/>
    </row>
    <row r="437" spans="4:8" s="252" customFormat="1" ht="12.75">
      <c r="D437" s="310"/>
      <c r="E437" s="297"/>
      <c r="F437" s="297"/>
      <c r="G437" s="297"/>
      <c r="H437" s="297"/>
    </row>
    <row r="438" spans="4:8" s="252" customFormat="1" ht="12.75">
      <c r="D438" s="310"/>
      <c r="E438" s="297"/>
      <c r="F438" s="297"/>
      <c r="G438" s="297"/>
      <c r="H438" s="297"/>
    </row>
    <row r="439" spans="4:8" s="252" customFormat="1" ht="12.75">
      <c r="D439" s="310"/>
      <c r="E439" s="297"/>
      <c r="F439" s="297"/>
      <c r="G439" s="297"/>
      <c r="H439" s="297"/>
    </row>
    <row r="440" spans="4:8" s="252" customFormat="1" ht="12.75">
      <c r="D440" s="310"/>
      <c r="E440" s="297"/>
      <c r="F440" s="297"/>
      <c r="G440" s="297"/>
      <c r="H440" s="297"/>
    </row>
    <row r="441" spans="4:8" s="252" customFormat="1" ht="12.75">
      <c r="D441" s="310"/>
      <c r="E441" s="297"/>
      <c r="F441" s="297"/>
      <c r="G441" s="297"/>
      <c r="H441" s="297"/>
    </row>
    <row r="442" spans="4:8" s="252" customFormat="1" ht="12.75">
      <c r="D442" s="310"/>
      <c r="E442" s="297"/>
      <c r="F442" s="297"/>
      <c r="G442" s="297"/>
      <c r="H442" s="297"/>
    </row>
    <row r="443" spans="4:8" s="252" customFormat="1" ht="12.75">
      <c r="D443" s="310"/>
      <c r="E443" s="297"/>
      <c r="F443" s="297"/>
      <c r="G443" s="297"/>
      <c r="H443" s="297"/>
    </row>
    <row r="444" spans="4:8" s="252" customFormat="1" ht="12.75">
      <c r="D444" s="310"/>
      <c r="E444" s="297"/>
      <c r="F444" s="297"/>
      <c r="G444" s="297"/>
      <c r="H444" s="297"/>
    </row>
    <row r="445" spans="4:8" s="252" customFormat="1" ht="12.75">
      <c r="D445" s="310"/>
      <c r="E445" s="297"/>
      <c r="F445" s="297"/>
      <c r="G445" s="297"/>
      <c r="H445" s="297"/>
    </row>
    <row r="446" spans="4:8" s="252" customFormat="1" ht="12.75">
      <c r="D446" s="310"/>
      <c r="E446" s="297"/>
      <c r="F446" s="297"/>
      <c r="G446" s="297"/>
      <c r="H446" s="297"/>
    </row>
    <row r="447" spans="4:8" s="252" customFormat="1" ht="12.75">
      <c r="D447" s="310"/>
      <c r="E447" s="297"/>
      <c r="F447" s="297"/>
      <c r="G447" s="297"/>
      <c r="H447" s="297"/>
    </row>
    <row r="448" spans="4:8" s="252" customFormat="1" ht="12.75">
      <c r="D448" s="310"/>
      <c r="E448" s="297"/>
      <c r="F448" s="297"/>
      <c r="G448" s="297"/>
      <c r="H448" s="297"/>
    </row>
    <row r="449" spans="4:8" s="252" customFormat="1" ht="12.75">
      <c r="D449" s="310"/>
      <c r="E449" s="297"/>
      <c r="F449" s="297"/>
      <c r="G449" s="297"/>
      <c r="H449" s="297"/>
    </row>
    <row r="450" spans="4:8" s="252" customFormat="1" ht="12.75">
      <c r="D450" s="310"/>
      <c r="E450" s="297"/>
      <c r="F450" s="297"/>
      <c r="G450" s="297"/>
      <c r="H450" s="297"/>
    </row>
    <row r="451" spans="4:8" s="252" customFormat="1" ht="12.75">
      <c r="D451" s="310"/>
      <c r="E451" s="297"/>
      <c r="F451" s="297"/>
      <c r="G451" s="297"/>
      <c r="H451" s="297"/>
    </row>
    <row r="452" spans="4:8" s="252" customFormat="1" ht="12.75">
      <c r="D452" s="310"/>
      <c r="E452" s="297"/>
      <c r="F452" s="297"/>
      <c r="G452" s="297"/>
      <c r="H452" s="297"/>
    </row>
    <row r="453" spans="4:8" s="252" customFormat="1" ht="12.75">
      <c r="D453" s="310"/>
      <c r="E453" s="297"/>
      <c r="F453" s="297"/>
      <c r="G453" s="297"/>
      <c r="H453" s="297"/>
    </row>
    <row r="454" spans="4:8" s="252" customFormat="1" ht="12.75">
      <c r="D454" s="310"/>
      <c r="E454" s="297"/>
      <c r="F454" s="297"/>
      <c r="G454" s="297"/>
      <c r="H454" s="297"/>
    </row>
    <row r="455" spans="4:8" s="252" customFormat="1" ht="12.75">
      <c r="D455" s="310"/>
      <c r="E455" s="297"/>
      <c r="F455" s="297"/>
      <c r="G455" s="297"/>
      <c r="H455" s="297"/>
    </row>
    <row r="456" spans="4:8" s="252" customFormat="1" ht="12.75">
      <c r="D456" s="310"/>
      <c r="E456" s="297"/>
      <c r="F456" s="297"/>
      <c r="G456" s="297"/>
      <c r="H456" s="297"/>
    </row>
    <row r="457" spans="4:8" s="252" customFormat="1" ht="12.75">
      <c r="D457" s="310"/>
      <c r="E457" s="297"/>
      <c r="F457" s="297"/>
      <c r="G457" s="297"/>
      <c r="H457" s="297"/>
    </row>
    <row r="458" spans="4:8" s="252" customFormat="1" ht="12.75">
      <c r="D458" s="310"/>
      <c r="E458" s="297"/>
      <c r="F458" s="297"/>
      <c r="G458" s="297"/>
      <c r="H458" s="297"/>
    </row>
    <row r="459" spans="4:8" s="252" customFormat="1" ht="12.75">
      <c r="D459" s="310"/>
      <c r="E459" s="297"/>
      <c r="F459" s="297"/>
      <c r="G459" s="297"/>
      <c r="H459" s="297"/>
    </row>
    <row r="460" spans="4:8" s="252" customFormat="1" ht="12.75">
      <c r="D460" s="310"/>
      <c r="E460" s="297"/>
      <c r="F460" s="297"/>
      <c r="G460" s="297"/>
      <c r="H460" s="297"/>
    </row>
    <row r="461" spans="4:8" s="252" customFormat="1" ht="12.75">
      <c r="D461" s="310"/>
      <c r="E461" s="297"/>
      <c r="F461" s="297"/>
      <c r="G461" s="297"/>
      <c r="H461" s="297"/>
    </row>
    <row r="462" spans="4:8" s="252" customFormat="1" ht="12.75">
      <c r="D462" s="310"/>
      <c r="E462" s="297"/>
      <c r="F462" s="297"/>
      <c r="G462" s="297"/>
      <c r="H462" s="297"/>
    </row>
    <row r="463" spans="4:8" s="252" customFormat="1" ht="12.75">
      <c r="D463" s="310"/>
      <c r="E463" s="297"/>
      <c r="F463" s="297"/>
      <c r="G463" s="297"/>
      <c r="H463" s="297"/>
    </row>
    <row r="464" spans="4:8" s="252" customFormat="1" ht="12.75">
      <c r="D464" s="310"/>
      <c r="E464" s="297"/>
      <c r="F464" s="297"/>
      <c r="G464" s="297"/>
      <c r="H464" s="297"/>
    </row>
    <row r="465" spans="4:8" s="252" customFormat="1" ht="12.75">
      <c r="D465" s="310"/>
      <c r="E465" s="297"/>
      <c r="F465" s="297"/>
      <c r="G465" s="297"/>
      <c r="H465" s="297"/>
    </row>
    <row r="466" spans="4:8" s="252" customFormat="1" ht="12.75">
      <c r="D466" s="310"/>
      <c r="E466" s="297"/>
      <c r="F466" s="297"/>
      <c r="G466" s="297"/>
      <c r="H466" s="297"/>
    </row>
    <row r="467" spans="4:8" s="252" customFormat="1" ht="12.75">
      <c r="D467" s="310"/>
      <c r="E467" s="297"/>
      <c r="F467" s="297"/>
      <c r="G467" s="297"/>
      <c r="H467" s="297"/>
    </row>
    <row r="468" spans="4:8" s="252" customFormat="1" ht="12.75">
      <c r="D468" s="310"/>
      <c r="E468" s="297"/>
      <c r="F468" s="297"/>
      <c r="G468" s="297"/>
      <c r="H468" s="297"/>
    </row>
    <row r="469" spans="4:8" s="252" customFormat="1" ht="12.75">
      <c r="D469" s="310"/>
      <c r="E469" s="297"/>
      <c r="F469" s="297"/>
      <c r="G469" s="297"/>
      <c r="H469" s="297"/>
    </row>
    <row r="470" spans="4:8" s="252" customFormat="1" ht="12.75">
      <c r="D470" s="310"/>
      <c r="E470" s="297"/>
      <c r="F470" s="297"/>
      <c r="G470" s="297"/>
      <c r="H470" s="297"/>
    </row>
    <row r="471" spans="4:8" s="252" customFormat="1" ht="12.75">
      <c r="D471" s="310"/>
      <c r="E471" s="297"/>
      <c r="F471" s="297"/>
      <c r="G471" s="297"/>
      <c r="H471" s="297"/>
    </row>
    <row r="472" spans="4:8" s="252" customFormat="1" ht="12.75">
      <c r="D472" s="310"/>
      <c r="E472" s="297"/>
      <c r="F472" s="297"/>
      <c r="G472" s="297"/>
      <c r="H472" s="297"/>
    </row>
    <row r="473" spans="4:8" s="252" customFormat="1" ht="12.75">
      <c r="D473" s="310"/>
      <c r="E473" s="297"/>
      <c r="F473" s="297"/>
      <c r="G473" s="297"/>
      <c r="H473" s="297"/>
    </row>
    <row r="474" spans="4:8" s="252" customFormat="1" ht="12.75">
      <c r="D474" s="310"/>
      <c r="E474" s="297"/>
      <c r="F474" s="297"/>
      <c r="G474" s="297"/>
      <c r="H474" s="297"/>
    </row>
    <row r="475" spans="4:8" s="252" customFormat="1" ht="12.75">
      <c r="D475" s="310"/>
      <c r="E475" s="297"/>
      <c r="F475" s="297"/>
      <c r="G475" s="297"/>
      <c r="H475" s="297"/>
    </row>
    <row r="476" spans="4:8" s="252" customFormat="1" ht="12.75">
      <c r="D476" s="310"/>
      <c r="E476" s="297"/>
      <c r="F476" s="297"/>
      <c r="G476" s="297"/>
      <c r="H476" s="297"/>
    </row>
    <row r="477" spans="4:8" s="252" customFormat="1" ht="12.75">
      <c r="D477" s="310"/>
      <c r="E477" s="297"/>
      <c r="F477" s="297"/>
      <c r="G477" s="297"/>
      <c r="H477" s="297"/>
    </row>
    <row r="478" spans="4:8" s="252" customFormat="1" ht="12.75">
      <c r="D478" s="310"/>
      <c r="E478" s="297"/>
      <c r="F478" s="297"/>
      <c r="G478" s="297"/>
      <c r="H478" s="297"/>
    </row>
    <row r="479" spans="4:8" s="252" customFormat="1" ht="12.75">
      <c r="D479" s="310"/>
      <c r="E479" s="297"/>
      <c r="F479" s="297"/>
      <c r="G479" s="297"/>
      <c r="H479" s="297"/>
    </row>
    <row r="480" spans="4:8" s="252" customFormat="1" ht="12.75">
      <c r="D480" s="310"/>
      <c r="E480" s="297"/>
      <c r="F480" s="297"/>
      <c r="G480" s="297"/>
      <c r="H480" s="297"/>
    </row>
    <row r="481" spans="4:8" s="252" customFormat="1" ht="12.75">
      <c r="D481" s="310"/>
      <c r="E481" s="297"/>
      <c r="F481" s="297"/>
      <c r="G481" s="297"/>
      <c r="H481" s="297"/>
    </row>
    <row r="482" spans="4:8" s="252" customFormat="1" ht="12.75">
      <c r="D482" s="310"/>
      <c r="E482" s="297"/>
      <c r="F482" s="297"/>
      <c r="G482" s="297"/>
      <c r="H482" s="297"/>
    </row>
    <row r="483" spans="4:8" s="252" customFormat="1" ht="12.75">
      <c r="D483" s="310"/>
      <c r="E483" s="297"/>
      <c r="F483" s="297"/>
      <c r="G483" s="297"/>
      <c r="H483" s="297"/>
    </row>
    <row r="484" spans="4:8" s="252" customFormat="1" ht="12.75">
      <c r="D484" s="310"/>
      <c r="E484" s="297"/>
      <c r="F484" s="297"/>
      <c r="G484" s="297"/>
      <c r="H484" s="297"/>
    </row>
    <row r="485" spans="4:8" s="252" customFormat="1" ht="12.75">
      <c r="D485" s="310"/>
      <c r="E485" s="297"/>
      <c r="F485" s="297"/>
      <c r="G485" s="297"/>
      <c r="H485" s="297"/>
    </row>
    <row r="486" spans="4:8" s="252" customFormat="1" ht="12.75">
      <c r="D486" s="310"/>
      <c r="E486" s="297"/>
      <c r="F486" s="297"/>
      <c r="G486" s="297"/>
      <c r="H486" s="297"/>
    </row>
    <row r="487" spans="4:8" s="252" customFormat="1" ht="12.75">
      <c r="D487" s="310"/>
      <c r="E487" s="297"/>
      <c r="F487" s="297"/>
      <c r="G487" s="297"/>
      <c r="H487" s="297"/>
    </row>
    <row r="488" spans="4:8" s="252" customFormat="1" ht="12.75">
      <c r="D488" s="310"/>
      <c r="E488" s="297"/>
      <c r="F488" s="297"/>
      <c r="G488" s="297"/>
      <c r="H488" s="297"/>
    </row>
    <row r="489" spans="4:8" s="252" customFormat="1" ht="12.75">
      <c r="D489" s="310"/>
      <c r="E489" s="297"/>
      <c r="F489" s="297"/>
      <c r="G489" s="297"/>
      <c r="H489" s="297"/>
    </row>
    <row r="490" spans="4:8" s="252" customFormat="1" ht="12.75">
      <c r="D490" s="310"/>
      <c r="E490" s="297"/>
      <c r="F490" s="297"/>
      <c r="G490" s="297"/>
      <c r="H490" s="297"/>
    </row>
    <row r="491" spans="4:8" s="252" customFormat="1" ht="12.75">
      <c r="D491" s="310"/>
      <c r="E491" s="297"/>
      <c r="F491" s="297"/>
      <c r="G491" s="297"/>
      <c r="H491" s="297"/>
    </row>
    <row r="492" spans="4:8" s="252" customFormat="1" ht="12.75">
      <c r="D492" s="310"/>
      <c r="E492" s="297"/>
      <c r="F492" s="297"/>
      <c r="G492" s="297"/>
      <c r="H492" s="297"/>
    </row>
    <row r="493" spans="4:8" s="252" customFormat="1" ht="12.75">
      <c r="D493" s="310"/>
      <c r="E493" s="297"/>
      <c r="F493" s="297"/>
      <c r="G493" s="297"/>
      <c r="H493" s="297"/>
    </row>
    <row r="494" spans="4:8" s="252" customFormat="1" ht="12.75">
      <c r="D494" s="310"/>
      <c r="E494" s="297"/>
      <c r="F494" s="297"/>
      <c r="G494" s="297"/>
      <c r="H494" s="297"/>
    </row>
    <row r="495" spans="4:8" s="252" customFormat="1" ht="12.75">
      <c r="D495" s="310"/>
      <c r="E495" s="297"/>
      <c r="F495" s="297"/>
      <c r="G495" s="297"/>
      <c r="H495" s="297"/>
    </row>
    <row r="496" spans="4:8" s="252" customFormat="1" ht="12.75">
      <c r="D496" s="310"/>
      <c r="E496" s="297"/>
      <c r="F496" s="297"/>
      <c r="G496" s="297"/>
      <c r="H496" s="297"/>
    </row>
    <row r="497" spans="4:8" s="252" customFormat="1" ht="12.75">
      <c r="D497" s="310"/>
      <c r="E497" s="297"/>
      <c r="F497" s="297"/>
      <c r="G497" s="297"/>
      <c r="H497" s="297"/>
    </row>
    <row r="498" spans="4:8" s="252" customFormat="1" ht="12.75">
      <c r="D498" s="310"/>
      <c r="E498" s="297"/>
      <c r="F498" s="297"/>
      <c r="G498" s="297"/>
      <c r="H498" s="297"/>
    </row>
    <row r="499" spans="4:8" s="252" customFormat="1" ht="12.75">
      <c r="D499" s="310"/>
      <c r="E499" s="297"/>
      <c r="F499" s="297"/>
      <c r="G499" s="297"/>
      <c r="H499" s="297"/>
    </row>
    <row r="500" spans="4:8" s="252" customFormat="1" ht="12.75">
      <c r="D500" s="310"/>
      <c r="E500" s="297"/>
      <c r="F500" s="297"/>
      <c r="G500" s="297"/>
      <c r="H500" s="297"/>
    </row>
    <row r="501" spans="4:8" s="252" customFormat="1" ht="12.75">
      <c r="D501" s="310"/>
      <c r="E501" s="297"/>
      <c r="F501" s="297"/>
      <c r="G501" s="297"/>
      <c r="H501" s="297"/>
    </row>
    <row r="502" spans="4:8" s="252" customFormat="1" ht="12.75">
      <c r="D502" s="310"/>
      <c r="E502" s="297"/>
      <c r="F502" s="297"/>
      <c r="G502" s="297"/>
      <c r="H502" s="297"/>
    </row>
    <row r="503" spans="4:8" s="252" customFormat="1" ht="12.75">
      <c r="D503" s="310"/>
      <c r="E503" s="297"/>
      <c r="F503" s="297"/>
      <c r="G503" s="297"/>
      <c r="H503" s="297"/>
    </row>
    <row r="504" spans="4:8" s="252" customFormat="1" ht="12.75">
      <c r="D504" s="310"/>
      <c r="E504" s="297"/>
      <c r="F504" s="297"/>
      <c r="G504" s="297"/>
      <c r="H504" s="297"/>
    </row>
    <row r="505" spans="4:8" s="252" customFormat="1" ht="12.75">
      <c r="D505" s="310"/>
      <c r="E505" s="297"/>
      <c r="F505" s="297"/>
      <c r="G505" s="297"/>
      <c r="H505" s="297"/>
    </row>
    <row r="506" spans="4:8" s="252" customFormat="1" ht="12.75">
      <c r="D506" s="310"/>
      <c r="E506" s="297"/>
      <c r="F506" s="297"/>
      <c r="G506" s="297"/>
      <c r="H506" s="297"/>
    </row>
    <row r="507" spans="4:8" s="252" customFormat="1" ht="12.75">
      <c r="D507" s="310"/>
      <c r="E507" s="297"/>
      <c r="F507" s="297"/>
      <c r="G507" s="297"/>
      <c r="H507" s="297"/>
    </row>
    <row r="508" spans="4:8" s="252" customFormat="1" ht="12.75">
      <c r="D508" s="310"/>
      <c r="E508" s="297"/>
      <c r="F508" s="297"/>
      <c r="G508" s="297"/>
      <c r="H508" s="297"/>
    </row>
    <row r="509" spans="4:8" s="252" customFormat="1" ht="12.75">
      <c r="D509" s="310"/>
      <c r="E509" s="297"/>
      <c r="F509" s="297"/>
      <c r="G509" s="297"/>
      <c r="H509" s="297"/>
    </row>
    <row r="510" spans="4:8" s="252" customFormat="1" ht="12.75">
      <c r="D510" s="310"/>
      <c r="E510" s="297"/>
      <c r="F510" s="297"/>
      <c r="G510" s="297"/>
      <c r="H510" s="297"/>
    </row>
    <row r="511" spans="4:8" s="252" customFormat="1" ht="12.75">
      <c r="D511" s="310"/>
      <c r="E511" s="297"/>
      <c r="F511" s="297"/>
      <c r="G511" s="297"/>
      <c r="H511" s="297"/>
    </row>
    <row r="512" spans="4:8" s="252" customFormat="1" ht="12.75">
      <c r="D512" s="310"/>
      <c r="E512" s="297"/>
      <c r="F512" s="297"/>
      <c r="G512" s="297"/>
      <c r="H512" s="297"/>
    </row>
    <row r="513" spans="4:8" s="252" customFormat="1" ht="12.75">
      <c r="D513" s="310"/>
      <c r="E513" s="297"/>
      <c r="F513" s="297"/>
      <c r="G513" s="297"/>
      <c r="H513" s="297"/>
    </row>
    <row r="514" spans="4:8" s="252" customFormat="1" ht="12.75">
      <c r="D514" s="310"/>
      <c r="E514" s="297"/>
      <c r="F514" s="297"/>
      <c r="G514" s="297"/>
      <c r="H514" s="297"/>
    </row>
    <row r="515" spans="4:8" s="252" customFormat="1" ht="12.75">
      <c r="D515" s="310"/>
      <c r="E515" s="297"/>
      <c r="F515" s="297"/>
      <c r="G515" s="297"/>
      <c r="H515" s="297"/>
    </row>
    <row r="516" spans="4:8" s="252" customFormat="1" ht="12.75">
      <c r="D516" s="310"/>
      <c r="E516" s="297"/>
      <c r="F516" s="297"/>
      <c r="G516" s="297"/>
      <c r="H516" s="297"/>
    </row>
    <row r="517" spans="4:8" s="252" customFormat="1" ht="12.75">
      <c r="D517" s="310"/>
      <c r="E517" s="297"/>
      <c r="F517" s="297"/>
      <c r="G517" s="297"/>
      <c r="H517" s="297"/>
    </row>
    <row r="518" spans="4:8" s="252" customFormat="1" ht="12.75">
      <c r="D518" s="310"/>
      <c r="E518" s="297"/>
      <c r="F518" s="297"/>
      <c r="G518" s="297"/>
      <c r="H518" s="297"/>
    </row>
    <row r="519" spans="4:8" s="252" customFormat="1" ht="12.75">
      <c r="D519" s="310"/>
      <c r="E519" s="297"/>
      <c r="F519" s="297"/>
      <c r="G519" s="297"/>
      <c r="H519" s="297"/>
    </row>
    <row r="520" spans="4:8" s="252" customFormat="1" ht="12.75">
      <c r="D520" s="310"/>
      <c r="E520" s="297"/>
      <c r="F520" s="297"/>
      <c r="G520" s="297"/>
      <c r="H520" s="297"/>
    </row>
    <row r="521" spans="4:8" s="252" customFormat="1" ht="12.75">
      <c r="D521" s="310"/>
      <c r="E521" s="297"/>
      <c r="F521" s="297"/>
      <c r="G521" s="297"/>
      <c r="H521" s="297"/>
    </row>
    <row r="522" spans="4:8" s="252" customFormat="1" ht="12.75">
      <c r="D522" s="310"/>
      <c r="E522" s="297"/>
      <c r="F522" s="297"/>
      <c r="G522" s="297"/>
      <c r="H522" s="297"/>
    </row>
    <row r="523" spans="4:8" s="252" customFormat="1" ht="12.75">
      <c r="D523" s="310"/>
      <c r="E523" s="297"/>
      <c r="F523" s="297"/>
      <c r="G523" s="297"/>
      <c r="H523" s="297"/>
    </row>
    <row r="524" spans="4:8" s="252" customFormat="1" ht="12.75">
      <c r="D524" s="310"/>
      <c r="E524" s="297"/>
      <c r="F524" s="297"/>
      <c r="G524" s="297"/>
      <c r="H524" s="297"/>
    </row>
    <row r="525" spans="4:8" s="252" customFormat="1" ht="12.75">
      <c r="D525" s="310"/>
      <c r="E525" s="297"/>
      <c r="F525" s="297"/>
      <c r="G525" s="297"/>
      <c r="H525" s="297"/>
    </row>
    <row r="526" spans="4:8" s="252" customFormat="1" ht="12.75">
      <c r="D526" s="310"/>
      <c r="E526" s="297"/>
      <c r="F526" s="297"/>
      <c r="G526" s="297"/>
      <c r="H526" s="297"/>
    </row>
    <row r="527" spans="4:8" s="252" customFormat="1" ht="12.75">
      <c r="D527" s="310"/>
      <c r="E527" s="297"/>
      <c r="F527" s="297"/>
      <c r="G527" s="297"/>
      <c r="H527" s="297"/>
    </row>
    <row r="528" spans="4:8" s="252" customFormat="1" ht="12.75">
      <c r="D528" s="310"/>
      <c r="E528" s="297"/>
      <c r="F528" s="297"/>
      <c r="G528" s="297"/>
      <c r="H528" s="297"/>
    </row>
    <row r="529" spans="4:8" s="252" customFormat="1" ht="12.75">
      <c r="D529" s="310"/>
      <c r="E529" s="297"/>
      <c r="F529" s="297"/>
      <c r="G529" s="297"/>
      <c r="H529" s="297"/>
    </row>
    <row r="530" spans="4:8" s="252" customFormat="1" ht="12.75">
      <c r="D530" s="310"/>
      <c r="E530" s="297"/>
      <c r="F530" s="297"/>
      <c r="G530" s="297"/>
      <c r="H530" s="297"/>
    </row>
    <row r="531" spans="4:8" s="252" customFormat="1" ht="12.75">
      <c r="D531" s="310"/>
      <c r="E531" s="297"/>
      <c r="F531" s="297"/>
      <c r="G531" s="297"/>
      <c r="H531" s="297"/>
    </row>
    <row r="532" spans="4:8" s="252" customFormat="1" ht="12.75">
      <c r="D532" s="310"/>
      <c r="E532" s="297"/>
      <c r="F532" s="297"/>
      <c r="G532" s="297"/>
      <c r="H532" s="297"/>
    </row>
    <row r="533" spans="4:8" s="252" customFormat="1" ht="12.75">
      <c r="D533" s="310"/>
      <c r="E533" s="297"/>
      <c r="F533" s="297"/>
      <c r="G533" s="297"/>
      <c r="H533" s="297"/>
    </row>
    <row r="534" spans="4:8" s="252" customFormat="1" ht="12.75">
      <c r="D534" s="310"/>
      <c r="E534" s="297"/>
      <c r="F534" s="297"/>
      <c r="G534" s="297"/>
      <c r="H534" s="297"/>
    </row>
    <row r="535" spans="4:8" s="252" customFormat="1" ht="12.75">
      <c r="D535" s="310"/>
      <c r="E535" s="297"/>
      <c r="F535" s="297"/>
      <c r="G535" s="297"/>
      <c r="H535" s="297"/>
    </row>
    <row r="536" spans="4:8" s="252" customFormat="1" ht="12.75">
      <c r="D536" s="310"/>
      <c r="E536" s="297"/>
      <c r="F536" s="297"/>
      <c r="G536" s="297"/>
      <c r="H536" s="297"/>
    </row>
    <row r="537" spans="4:8" s="252" customFormat="1" ht="12.75">
      <c r="D537" s="310"/>
      <c r="E537" s="297"/>
      <c r="F537" s="297"/>
      <c r="G537" s="297"/>
      <c r="H537" s="297"/>
    </row>
    <row r="538" spans="4:8" s="252" customFormat="1" ht="12.75">
      <c r="D538" s="310"/>
      <c r="E538" s="297"/>
      <c r="F538" s="297"/>
      <c r="G538" s="297"/>
      <c r="H538" s="297"/>
    </row>
    <row r="539" spans="4:8" s="252" customFormat="1" ht="12.75">
      <c r="D539" s="310"/>
      <c r="E539" s="297"/>
      <c r="F539" s="297"/>
      <c r="G539" s="297"/>
      <c r="H539" s="297"/>
    </row>
    <row r="540" spans="4:8" s="252" customFormat="1" ht="12.75">
      <c r="D540" s="310"/>
      <c r="E540" s="297"/>
      <c r="F540" s="297"/>
      <c r="G540" s="297"/>
      <c r="H540" s="297"/>
    </row>
    <row r="541" spans="4:8" s="252" customFormat="1" ht="12.75">
      <c r="D541" s="310"/>
      <c r="E541" s="297"/>
      <c r="F541" s="297"/>
      <c r="G541" s="297"/>
      <c r="H541" s="297"/>
    </row>
    <row r="542" spans="4:8" s="252" customFormat="1" ht="12.75">
      <c r="D542" s="310"/>
      <c r="E542" s="297"/>
      <c r="F542" s="297"/>
      <c r="G542" s="297"/>
      <c r="H542" s="297"/>
    </row>
    <row r="543" spans="4:8" s="252" customFormat="1" ht="12.75">
      <c r="D543" s="310"/>
      <c r="E543" s="297"/>
      <c r="F543" s="297"/>
      <c r="G543" s="297"/>
      <c r="H543" s="297"/>
    </row>
    <row r="544" spans="4:8" s="252" customFormat="1" ht="12.75">
      <c r="D544" s="310"/>
      <c r="E544" s="297"/>
      <c r="F544" s="297"/>
      <c r="G544" s="297"/>
      <c r="H544" s="297"/>
    </row>
    <row r="545" spans="4:8" s="252" customFormat="1" ht="12.75">
      <c r="D545" s="310"/>
      <c r="E545" s="297"/>
      <c r="F545" s="297"/>
      <c r="G545" s="297"/>
      <c r="H545" s="297"/>
    </row>
    <row r="546" spans="4:8" s="252" customFormat="1" ht="12.75">
      <c r="D546" s="310"/>
      <c r="E546" s="297"/>
      <c r="F546" s="297"/>
      <c r="G546" s="297"/>
      <c r="H546" s="297"/>
    </row>
    <row r="547" spans="4:8" s="252" customFormat="1" ht="12.75">
      <c r="D547" s="310"/>
      <c r="E547" s="297"/>
      <c r="F547" s="297"/>
      <c r="G547" s="297"/>
      <c r="H547" s="297"/>
    </row>
    <row r="548" spans="4:8" s="252" customFormat="1" ht="12.75">
      <c r="D548" s="310"/>
      <c r="E548" s="297"/>
      <c r="F548" s="297"/>
      <c r="G548" s="297"/>
      <c r="H548" s="297"/>
    </row>
    <row r="549" spans="4:8" s="252" customFormat="1" ht="12.75">
      <c r="D549" s="310"/>
      <c r="E549" s="297"/>
      <c r="F549" s="297"/>
      <c r="G549" s="297"/>
      <c r="H549" s="297"/>
    </row>
    <row r="550" spans="4:8" s="252" customFormat="1" ht="12.75">
      <c r="D550" s="310"/>
      <c r="E550" s="297"/>
      <c r="F550" s="297"/>
      <c r="G550" s="297"/>
      <c r="H550" s="297"/>
    </row>
    <row r="551" spans="4:8" s="252" customFormat="1" ht="12.75">
      <c r="D551" s="310"/>
      <c r="E551" s="297"/>
      <c r="F551" s="297"/>
      <c r="G551" s="297"/>
      <c r="H551" s="297"/>
    </row>
    <row r="552" spans="4:8" s="252" customFormat="1" ht="12.75">
      <c r="D552" s="310"/>
      <c r="E552" s="297"/>
      <c r="F552" s="297"/>
      <c r="G552" s="297"/>
      <c r="H552" s="297"/>
    </row>
    <row r="553" spans="4:8" s="252" customFormat="1" ht="12.75">
      <c r="D553" s="310"/>
      <c r="E553" s="297"/>
      <c r="F553" s="297"/>
      <c r="G553" s="297"/>
      <c r="H553" s="297"/>
    </row>
    <row r="554" spans="4:8" s="252" customFormat="1" ht="12.75">
      <c r="D554" s="310"/>
      <c r="E554" s="297"/>
      <c r="F554" s="297"/>
      <c r="G554" s="297"/>
      <c r="H554" s="297"/>
    </row>
    <row r="555" spans="4:8" s="252" customFormat="1" ht="12.75">
      <c r="D555" s="310"/>
      <c r="E555" s="297"/>
      <c r="F555" s="297"/>
      <c r="G555" s="297"/>
      <c r="H555" s="297"/>
    </row>
    <row r="556" spans="4:8" s="252" customFormat="1" ht="12.75">
      <c r="D556" s="310"/>
      <c r="E556" s="297"/>
      <c r="F556" s="297"/>
      <c r="G556" s="297"/>
      <c r="H556" s="297"/>
    </row>
    <row r="557" spans="4:8" s="252" customFormat="1" ht="12.75">
      <c r="D557" s="310"/>
      <c r="E557" s="297"/>
      <c r="F557" s="297"/>
      <c r="G557" s="297"/>
      <c r="H557" s="297"/>
    </row>
    <row r="558" spans="4:8" s="252" customFormat="1" ht="12.75">
      <c r="D558" s="310"/>
      <c r="E558" s="297"/>
      <c r="F558" s="297"/>
      <c r="G558" s="297"/>
      <c r="H558" s="297"/>
    </row>
    <row r="559" spans="4:8" s="252" customFormat="1" ht="12.75">
      <c r="D559" s="310"/>
      <c r="E559" s="297"/>
      <c r="F559" s="297"/>
      <c r="G559" s="297"/>
      <c r="H559" s="297"/>
    </row>
    <row r="560" spans="4:8" s="252" customFormat="1" ht="12.75">
      <c r="D560" s="310"/>
      <c r="E560" s="297"/>
      <c r="F560" s="297"/>
      <c r="G560" s="297"/>
      <c r="H560" s="297"/>
    </row>
    <row r="561" spans="4:8" s="252" customFormat="1" ht="12.75">
      <c r="D561" s="310"/>
      <c r="E561" s="297"/>
      <c r="F561" s="297"/>
      <c r="G561" s="297"/>
      <c r="H561" s="297"/>
    </row>
    <row r="562" spans="4:8" s="252" customFormat="1" ht="12.75">
      <c r="D562" s="310"/>
      <c r="E562" s="297"/>
      <c r="F562" s="297"/>
      <c r="G562" s="297"/>
      <c r="H562" s="297"/>
    </row>
    <row r="563" spans="4:8" s="252" customFormat="1" ht="12.75">
      <c r="D563" s="310"/>
      <c r="E563" s="297"/>
      <c r="F563" s="297"/>
      <c r="G563" s="297"/>
      <c r="H563" s="297"/>
    </row>
    <row r="564" spans="4:8" s="252" customFormat="1" ht="12.75">
      <c r="D564" s="310"/>
      <c r="E564" s="297"/>
      <c r="F564" s="297"/>
      <c r="G564" s="297"/>
      <c r="H564" s="297"/>
    </row>
    <row r="565" spans="4:8" s="252" customFormat="1" ht="12.75">
      <c r="D565" s="310"/>
      <c r="E565" s="297"/>
      <c r="F565" s="297"/>
      <c r="G565" s="297"/>
      <c r="H565" s="297"/>
    </row>
    <row r="566" spans="4:8" s="252" customFormat="1" ht="12.75">
      <c r="D566" s="310"/>
      <c r="E566" s="297"/>
      <c r="F566" s="297"/>
      <c r="G566" s="297"/>
      <c r="H566" s="297"/>
    </row>
    <row r="567" spans="4:8" s="252" customFormat="1" ht="12.75">
      <c r="D567" s="310"/>
      <c r="E567" s="297"/>
      <c r="F567" s="297"/>
      <c r="G567" s="297"/>
      <c r="H567" s="297"/>
    </row>
    <row r="568" spans="4:8" s="252" customFormat="1" ht="12.75">
      <c r="D568" s="310"/>
      <c r="E568" s="297"/>
      <c r="F568" s="297"/>
      <c r="G568" s="297"/>
      <c r="H568" s="297"/>
    </row>
    <row r="569" spans="4:8" s="252" customFormat="1" ht="12.75">
      <c r="D569" s="310"/>
      <c r="E569" s="297"/>
      <c r="F569" s="297"/>
      <c r="G569" s="297"/>
      <c r="H569" s="297"/>
    </row>
    <row r="570" spans="4:8" s="252" customFormat="1" ht="12.75">
      <c r="D570" s="310"/>
      <c r="E570" s="297"/>
      <c r="F570" s="297"/>
      <c r="G570" s="297"/>
      <c r="H570" s="297"/>
    </row>
    <row r="571" spans="4:8" s="252" customFormat="1" ht="12.75">
      <c r="D571" s="310"/>
      <c r="E571" s="297"/>
      <c r="F571" s="297"/>
      <c r="G571" s="297"/>
      <c r="H571" s="297"/>
    </row>
    <row r="572" spans="4:8" s="252" customFormat="1" ht="12.75">
      <c r="D572" s="310"/>
      <c r="E572" s="297"/>
      <c r="F572" s="297"/>
      <c r="G572" s="297"/>
      <c r="H572" s="297"/>
    </row>
    <row r="573" spans="4:8" s="252" customFormat="1" ht="12.75">
      <c r="D573" s="310"/>
      <c r="E573" s="297"/>
      <c r="F573" s="297"/>
      <c r="G573" s="297"/>
      <c r="H573" s="297"/>
    </row>
    <row r="574" spans="4:8" s="252" customFormat="1" ht="12.75">
      <c r="D574" s="310"/>
      <c r="E574" s="297"/>
      <c r="F574" s="297"/>
      <c r="G574" s="297"/>
      <c r="H574" s="297"/>
    </row>
    <row r="575" spans="4:8" s="252" customFormat="1" ht="12.75">
      <c r="D575" s="310"/>
      <c r="E575" s="297"/>
      <c r="F575" s="297"/>
      <c r="G575" s="297"/>
      <c r="H575" s="297"/>
    </row>
    <row r="576" spans="4:8" s="252" customFormat="1" ht="12.75">
      <c r="D576" s="310"/>
      <c r="E576" s="297"/>
      <c r="F576" s="297"/>
      <c r="G576" s="297"/>
      <c r="H576" s="297"/>
    </row>
    <row r="577" spans="4:8" s="252" customFormat="1" ht="12.75">
      <c r="D577" s="310"/>
      <c r="E577" s="297"/>
      <c r="F577" s="297"/>
      <c r="G577" s="297"/>
      <c r="H577" s="297"/>
    </row>
    <row r="578" spans="4:8" s="252" customFormat="1" ht="12.75">
      <c r="D578" s="310"/>
      <c r="E578" s="297"/>
      <c r="F578" s="297"/>
      <c r="G578" s="297"/>
      <c r="H578" s="297"/>
    </row>
    <row r="579" spans="4:8" s="252" customFormat="1" ht="12.75">
      <c r="D579" s="310"/>
      <c r="E579" s="297"/>
      <c r="F579" s="297"/>
      <c r="G579" s="297"/>
      <c r="H579" s="297"/>
    </row>
    <row r="580" spans="4:8" s="252" customFormat="1" ht="12.75">
      <c r="D580" s="310"/>
      <c r="E580" s="297"/>
      <c r="F580" s="297"/>
      <c r="G580" s="297"/>
      <c r="H580" s="297"/>
    </row>
    <row r="581" spans="4:8" s="252" customFormat="1" ht="12.75">
      <c r="D581" s="310"/>
      <c r="E581" s="297"/>
      <c r="F581" s="297"/>
      <c r="G581" s="297"/>
      <c r="H581" s="297"/>
    </row>
    <row r="582" spans="4:8" s="252" customFormat="1" ht="12.75">
      <c r="D582" s="310"/>
      <c r="E582" s="297"/>
      <c r="F582" s="297"/>
      <c r="G582" s="297"/>
      <c r="H582" s="297"/>
    </row>
    <row r="583" spans="4:8" s="252" customFormat="1" ht="12.75">
      <c r="D583" s="310"/>
      <c r="E583" s="297"/>
      <c r="F583" s="297"/>
      <c r="G583" s="297"/>
      <c r="H583" s="297"/>
    </row>
    <row r="584" spans="4:8" s="252" customFormat="1" ht="12.75">
      <c r="D584" s="310"/>
      <c r="E584" s="297"/>
      <c r="F584" s="297"/>
      <c r="G584" s="297"/>
      <c r="H584" s="297"/>
    </row>
    <row r="585" spans="4:8" s="252" customFormat="1" ht="12.75">
      <c r="D585" s="310"/>
      <c r="E585" s="297"/>
      <c r="F585" s="297"/>
      <c r="G585" s="297"/>
      <c r="H585" s="297"/>
    </row>
    <row r="586" spans="4:8" s="252" customFormat="1" ht="12.75">
      <c r="D586" s="310"/>
      <c r="E586" s="297"/>
      <c r="F586" s="297"/>
      <c r="G586" s="297"/>
      <c r="H586" s="297"/>
    </row>
    <row r="587" spans="4:8" s="252" customFormat="1" ht="12.75">
      <c r="D587" s="310"/>
      <c r="E587" s="297"/>
      <c r="F587" s="297"/>
      <c r="G587" s="297"/>
      <c r="H587" s="297"/>
    </row>
    <row r="588" spans="4:8" s="252" customFormat="1" ht="12.75">
      <c r="D588" s="310"/>
      <c r="E588" s="297"/>
      <c r="F588" s="297"/>
      <c r="G588" s="297"/>
      <c r="H588" s="297"/>
    </row>
    <row r="589" spans="4:8" s="252" customFormat="1" ht="12.75">
      <c r="D589" s="310"/>
      <c r="E589" s="297"/>
      <c r="F589" s="297"/>
      <c r="G589" s="297"/>
      <c r="H589" s="297"/>
    </row>
    <row r="590" spans="4:8" s="252" customFormat="1" ht="12.75">
      <c r="D590" s="310"/>
      <c r="E590" s="297"/>
      <c r="F590" s="297"/>
      <c r="G590" s="297"/>
      <c r="H590" s="297"/>
    </row>
    <row r="591" spans="4:8" s="252" customFormat="1" ht="12.75">
      <c r="D591" s="310"/>
      <c r="E591" s="297"/>
      <c r="F591" s="297"/>
      <c r="G591" s="297"/>
      <c r="H591" s="297"/>
    </row>
    <row r="592" spans="4:8" s="252" customFormat="1" ht="12.75">
      <c r="D592" s="310"/>
      <c r="E592" s="297"/>
      <c r="F592" s="297"/>
      <c r="G592" s="297"/>
      <c r="H592" s="297"/>
    </row>
    <row r="593" spans="4:8" s="252" customFormat="1" ht="12.75">
      <c r="D593" s="310"/>
      <c r="E593" s="297"/>
      <c r="F593" s="297"/>
      <c r="G593" s="297"/>
      <c r="H593" s="297"/>
    </row>
    <row r="594" spans="4:8" s="252" customFormat="1" ht="12.75">
      <c r="D594" s="310"/>
      <c r="E594" s="297"/>
      <c r="F594" s="297"/>
      <c r="G594" s="297"/>
      <c r="H594" s="297"/>
    </row>
    <row r="595" spans="4:8" s="252" customFormat="1" ht="12.75">
      <c r="D595" s="310"/>
      <c r="E595" s="297"/>
      <c r="F595" s="297"/>
      <c r="G595" s="297"/>
      <c r="H595" s="297"/>
    </row>
    <row r="596" spans="4:8" s="252" customFormat="1" ht="12.75">
      <c r="D596" s="310"/>
      <c r="E596" s="297"/>
      <c r="F596" s="297"/>
      <c r="G596" s="297"/>
      <c r="H596" s="297"/>
    </row>
    <row r="597" spans="4:8" s="252" customFormat="1" ht="12.75">
      <c r="D597" s="310"/>
      <c r="E597" s="297"/>
      <c r="F597" s="297"/>
      <c r="G597" s="297"/>
      <c r="H597" s="297"/>
    </row>
    <row r="598" spans="4:8" s="252" customFormat="1" ht="12.75">
      <c r="D598" s="310"/>
      <c r="E598" s="297"/>
      <c r="F598" s="297"/>
      <c r="G598" s="297"/>
      <c r="H598" s="297"/>
    </row>
    <row r="599" spans="4:8" s="252" customFormat="1" ht="12.75">
      <c r="D599" s="310"/>
      <c r="E599" s="297"/>
      <c r="F599" s="297"/>
      <c r="G599" s="297"/>
      <c r="H599" s="297"/>
    </row>
    <row r="600" spans="4:8" s="252" customFormat="1" ht="12.75">
      <c r="D600" s="310"/>
      <c r="E600" s="297"/>
      <c r="F600" s="297"/>
      <c r="G600" s="297"/>
      <c r="H600" s="297"/>
    </row>
    <row r="601" spans="4:8" s="252" customFormat="1" ht="12.75">
      <c r="D601" s="310"/>
      <c r="E601" s="297"/>
      <c r="F601" s="297"/>
      <c r="G601" s="297"/>
      <c r="H601" s="297"/>
    </row>
    <row r="602" spans="4:8" s="252" customFormat="1" ht="12.75">
      <c r="D602" s="310"/>
      <c r="E602" s="297"/>
      <c r="F602" s="297"/>
      <c r="G602" s="297"/>
      <c r="H602" s="297"/>
    </row>
    <row r="603" spans="4:8" s="252" customFormat="1" ht="12.75">
      <c r="D603" s="310"/>
      <c r="E603" s="297"/>
      <c r="F603" s="297"/>
      <c r="G603" s="297"/>
      <c r="H603" s="297"/>
    </row>
    <row r="604" spans="4:8" s="252" customFormat="1" ht="12.75">
      <c r="D604" s="310"/>
      <c r="E604" s="297"/>
      <c r="F604" s="297"/>
      <c r="G604" s="297"/>
      <c r="H604" s="297"/>
    </row>
    <row r="605" spans="4:8" s="252" customFormat="1" ht="12.75">
      <c r="D605" s="310"/>
      <c r="E605" s="297"/>
      <c r="F605" s="297"/>
      <c r="G605" s="297"/>
      <c r="H605" s="297"/>
    </row>
    <row r="606" spans="4:8" s="252" customFormat="1" ht="12.75">
      <c r="D606" s="310"/>
      <c r="E606" s="297"/>
      <c r="F606" s="297"/>
      <c r="G606" s="297"/>
      <c r="H606" s="297"/>
    </row>
    <row r="607" spans="4:8" s="252" customFormat="1" ht="12.75">
      <c r="D607" s="310"/>
      <c r="E607" s="297"/>
      <c r="F607" s="297"/>
      <c r="G607" s="297"/>
      <c r="H607" s="297"/>
    </row>
    <row r="608" spans="4:8" s="252" customFormat="1" ht="12.75">
      <c r="D608" s="310"/>
      <c r="E608" s="297"/>
      <c r="F608" s="297"/>
      <c r="G608" s="297"/>
      <c r="H608" s="297"/>
    </row>
    <row r="609" spans="4:8" s="252" customFormat="1" ht="12.75">
      <c r="D609" s="310"/>
      <c r="E609" s="297"/>
      <c r="F609" s="297"/>
      <c r="G609" s="297"/>
      <c r="H609" s="297"/>
    </row>
    <row r="610" spans="4:8" s="252" customFormat="1" ht="12.75">
      <c r="D610" s="310"/>
      <c r="E610" s="297"/>
      <c r="F610" s="297"/>
      <c r="G610" s="297"/>
      <c r="H610" s="297"/>
    </row>
    <row r="611" spans="4:8" s="252" customFormat="1" ht="12.75">
      <c r="D611" s="310"/>
      <c r="E611" s="297"/>
      <c r="F611" s="297"/>
      <c r="G611" s="297"/>
      <c r="H611" s="297"/>
    </row>
    <row r="612" spans="4:8" s="252" customFormat="1" ht="12.75">
      <c r="D612" s="310"/>
      <c r="E612" s="297"/>
      <c r="F612" s="297"/>
      <c r="G612" s="297"/>
      <c r="H612" s="297"/>
    </row>
    <row r="613" spans="4:8" s="252" customFormat="1" ht="12.75">
      <c r="D613" s="310"/>
      <c r="E613" s="297"/>
      <c r="F613" s="297"/>
      <c r="G613" s="297"/>
      <c r="H613" s="297"/>
    </row>
    <row r="614" spans="4:8" s="252" customFormat="1" ht="12.75">
      <c r="D614" s="310"/>
      <c r="E614" s="297"/>
      <c r="F614" s="297"/>
      <c r="G614" s="297"/>
      <c r="H614" s="297"/>
    </row>
    <row r="615" spans="4:8" s="252" customFormat="1" ht="12.75">
      <c r="D615" s="310"/>
      <c r="E615" s="297"/>
      <c r="F615" s="297"/>
      <c r="G615" s="297"/>
      <c r="H615" s="297"/>
    </row>
    <row r="616" spans="4:8" s="252" customFormat="1" ht="12.75">
      <c r="D616" s="310"/>
      <c r="E616" s="297"/>
      <c r="F616" s="297"/>
      <c r="G616" s="297"/>
      <c r="H616" s="297"/>
    </row>
    <row r="617" spans="4:8" s="252" customFormat="1" ht="12.75">
      <c r="D617" s="310"/>
      <c r="E617" s="297"/>
      <c r="F617" s="297"/>
      <c r="G617" s="297"/>
      <c r="H617" s="297"/>
    </row>
    <row r="618" spans="4:8" s="252" customFormat="1" ht="12.75">
      <c r="D618" s="310"/>
      <c r="E618" s="297"/>
      <c r="F618" s="297"/>
      <c r="G618" s="297"/>
      <c r="H618" s="297"/>
    </row>
    <row r="619" spans="4:8" s="252" customFormat="1" ht="12.75">
      <c r="D619" s="310"/>
      <c r="E619" s="297"/>
      <c r="F619" s="297"/>
      <c r="G619" s="297"/>
      <c r="H619" s="297"/>
    </row>
    <row r="620" spans="4:8" s="252" customFormat="1" ht="12.75">
      <c r="D620" s="310"/>
      <c r="E620" s="297"/>
      <c r="F620" s="297"/>
      <c r="G620" s="297"/>
      <c r="H620" s="297"/>
    </row>
    <row r="621" spans="4:8" s="252" customFormat="1" ht="12.75">
      <c r="D621" s="310"/>
      <c r="E621" s="297"/>
      <c r="F621" s="297"/>
      <c r="G621" s="297"/>
      <c r="H621" s="297"/>
    </row>
    <row r="622" spans="4:8" s="252" customFormat="1" ht="12.75">
      <c r="D622" s="310"/>
      <c r="E622" s="297"/>
      <c r="F622" s="297"/>
      <c r="G622" s="297"/>
      <c r="H622" s="297"/>
    </row>
    <row r="623" spans="4:8" s="252" customFormat="1" ht="12.75">
      <c r="D623" s="310"/>
      <c r="E623" s="297"/>
      <c r="F623" s="297"/>
      <c r="G623" s="297"/>
      <c r="H623" s="297"/>
    </row>
    <row r="624" spans="4:8" s="252" customFormat="1" ht="12.75">
      <c r="D624" s="310"/>
      <c r="E624" s="297"/>
      <c r="F624" s="297"/>
      <c r="G624" s="297"/>
      <c r="H624" s="297"/>
    </row>
    <row r="625" spans="4:8" s="252" customFormat="1" ht="12.75">
      <c r="D625" s="310"/>
      <c r="E625" s="297"/>
      <c r="F625" s="297"/>
      <c r="G625" s="297"/>
      <c r="H625" s="297"/>
    </row>
    <row r="626" spans="4:8" s="252" customFormat="1" ht="12.75">
      <c r="D626" s="310"/>
      <c r="E626" s="297"/>
      <c r="F626" s="297"/>
      <c r="G626" s="297"/>
      <c r="H626" s="297"/>
    </row>
    <row r="627" spans="4:8" s="252" customFormat="1" ht="12.75">
      <c r="D627" s="310"/>
      <c r="E627" s="297"/>
      <c r="F627" s="297"/>
      <c r="G627" s="297"/>
      <c r="H627" s="297"/>
    </row>
    <row r="628" spans="4:8" s="252" customFormat="1" ht="12.75">
      <c r="D628" s="310"/>
      <c r="E628" s="297"/>
      <c r="F628" s="297"/>
      <c r="G628" s="297"/>
      <c r="H628" s="297"/>
    </row>
    <row r="629" spans="4:8" s="252" customFormat="1" ht="12.75">
      <c r="D629" s="310"/>
      <c r="E629" s="297"/>
      <c r="F629" s="297"/>
      <c r="G629" s="297"/>
      <c r="H629" s="297"/>
    </row>
    <row r="630" spans="4:8" s="252" customFormat="1" ht="12.75">
      <c r="D630" s="310"/>
      <c r="E630" s="297"/>
      <c r="F630" s="297"/>
      <c r="G630" s="297"/>
      <c r="H630" s="297"/>
    </row>
    <row r="631" spans="4:8" s="252" customFormat="1" ht="12.75">
      <c r="D631" s="310"/>
      <c r="E631" s="297"/>
      <c r="F631" s="297"/>
      <c r="G631" s="297"/>
      <c r="H631" s="297"/>
    </row>
    <row r="632" spans="4:8" s="252" customFormat="1" ht="12.75">
      <c r="D632" s="310"/>
      <c r="E632" s="297"/>
      <c r="F632" s="297"/>
      <c r="G632" s="297"/>
      <c r="H632" s="297"/>
    </row>
    <row r="633" spans="4:8" s="252" customFormat="1" ht="12.75">
      <c r="D633" s="310"/>
      <c r="E633" s="297"/>
      <c r="F633" s="297"/>
      <c r="G633" s="297"/>
      <c r="H633" s="297"/>
    </row>
    <row r="634" spans="4:8" s="252" customFormat="1" ht="12.75">
      <c r="D634" s="310"/>
      <c r="E634" s="297"/>
      <c r="F634" s="297"/>
      <c r="G634" s="297"/>
      <c r="H634" s="297"/>
    </row>
    <row r="635" spans="4:8" s="252" customFormat="1" ht="12.75">
      <c r="D635" s="310"/>
      <c r="E635" s="297"/>
      <c r="F635" s="297"/>
      <c r="G635" s="297"/>
      <c r="H635" s="297"/>
    </row>
    <row r="636" spans="4:8" s="252" customFormat="1" ht="12.75">
      <c r="D636" s="310"/>
      <c r="E636" s="297"/>
      <c r="F636" s="297"/>
      <c r="G636" s="297"/>
      <c r="H636" s="297"/>
    </row>
    <row r="637" spans="4:8" s="252" customFormat="1" ht="12.75">
      <c r="D637" s="310"/>
      <c r="E637" s="297"/>
      <c r="F637" s="297"/>
      <c r="G637" s="297"/>
      <c r="H637" s="297"/>
    </row>
    <row r="638" spans="4:8" s="252" customFormat="1" ht="12.75">
      <c r="D638" s="310"/>
      <c r="E638" s="297"/>
      <c r="F638" s="297"/>
      <c r="G638" s="297"/>
      <c r="H638" s="297"/>
    </row>
    <row r="639" spans="4:8" s="252" customFormat="1" ht="12.75">
      <c r="D639" s="310"/>
      <c r="E639" s="297"/>
      <c r="F639" s="297"/>
      <c r="G639" s="297"/>
      <c r="H639" s="297"/>
    </row>
    <row r="640" spans="4:8" s="252" customFormat="1" ht="12.75">
      <c r="D640" s="310"/>
      <c r="E640" s="297"/>
      <c r="F640" s="297"/>
      <c r="G640" s="297"/>
      <c r="H640" s="297"/>
    </row>
    <row r="641" spans="4:8" s="252" customFormat="1" ht="12.75">
      <c r="D641" s="310"/>
      <c r="E641" s="297"/>
      <c r="F641" s="297"/>
      <c r="G641" s="297"/>
      <c r="H641" s="297"/>
    </row>
    <row r="642" spans="4:8" s="252" customFormat="1" ht="12.75">
      <c r="D642" s="310"/>
      <c r="E642" s="297"/>
      <c r="F642" s="297"/>
      <c r="G642" s="297"/>
      <c r="H642" s="297"/>
    </row>
    <row r="643" spans="4:8" s="252" customFormat="1" ht="12.75">
      <c r="D643" s="310"/>
      <c r="E643" s="297"/>
      <c r="F643" s="297"/>
      <c r="G643" s="297"/>
      <c r="H643" s="297"/>
    </row>
    <row r="644" spans="4:8" s="252" customFormat="1" ht="12.75">
      <c r="D644" s="310"/>
      <c r="E644" s="297"/>
      <c r="F644" s="297"/>
      <c r="G644" s="297"/>
      <c r="H644" s="297"/>
    </row>
    <row r="645" spans="4:8" s="252" customFormat="1" ht="12.75">
      <c r="D645" s="310"/>
      <c r="E645" s="297"/>
      <c r="F645" s="297"/>
      <c r="G645" s="297"/>
      <c r="H645" s="297"/>
    </row>
    <row r="646" spans="4:8" s="252" customFormat="1" ht="12.75">
      <c r="D646" s="310"/>
      <c r="E646" s="297"/>
      <c r="F646" s="297"/>
      <c r="G646" s="297"/>
      <c r="H646" s="297"/>
    </row>
    <row r="647" spans="4:8" s="252" customFormat="1" ht="12.75">
      <c r="D647" s="310"/>
      <c r="E647" s="297"/>
      <c r="F647" s="297"/>
      <c r="G647" s="297"/>
      <c r="H647" s="297"/>
    </row>
    <row r="648" spans="4:8" s="252" customFormat="1" ht="12.75">
      <c r="D648" s="310"/>
      <c r="E648" s="297"/>
      <c r="F648" s="297"/>
      <c r="G648" s="297"/>
      <c r="H648" s="297"/>
    </row>
    <row r="649" spans="4:8" s="252" customFormat="1" ht="12.75">
      <c r="D649" s="310"/>
      <c r="E649" s="297"/>
      <c r="F649" s="297"/>
      <c r="G649" s="297"/>
      <c r="H649" s="297"/>
    </row>
    <row r="650" spans="4:8" s="252" customFormat="1" ht="12.75">
      <c r="D650" s="310"/>
      <c r="E650" s="297"/>
      <c r="F650" s="297"/>
      <c r="G650" s="297"/>
      <c r="H650" s="297"/>
    </row>
    <row r="651" spans="4:8" s="252" customFormat="1" ht="12.75">
      <c r="D651" s="310"/>
      <c r="E651" s="297"/>
      <c r="F651" s="297"/>
      <c r="G651" s="297"/>
      <c r="H651" s="297"/>
    </row>
    <row r="652" spans="4:8" s="252" customFormat="1" ht="12.75">
      <c r="D652" s="310"/>
      <c r="E652" s="297"/>
      <c r="F652" s="297"/>
      <c r="G652" s="297"/>
      <c r="H652" s="297"/>
    </row>
    <row r="653" spans="4:8" s="252" customFormat="1" ht="12.75">
      <c r="D653" s="310"/>
      <c r="E653" s="297"/>
      <c r="F653" s="297"/>
      <c r="G653" s="297"/>
      <c r="H653" s="297"/>
    </row>
    <row r="654" spans="4:8" s="252" customFormat="1" ht="12.75">
      <c r="D654" s="310"/>
      <c r="E654" s="297"/>
      <c r="F654" s="297"/>
      <c r="G654" s="297"/>
      <c r="H654" s="297"/>
    </row>
    <row r="655" spans="4:8" s="252" customFormat="1" ht="12.75">
      <c r="D655" s="310"/>
      <c r="E655" s="297"/>
      <c r="F655" s="297"/>
      <c r="G655" s="297"/>
      <c r="H655" s="297"/>
    </row>
    <row r="656" spans="4:8" s="252" customFormat="1" ht="12.75">
      <c r="D656" s="310"/>
      <c r="E656" s="297"/>
      <c r="F656" s="297"/>
      <c r="G656" s="297"/>
      <c r="H656" s="297"/>
    </row>
    <row r="657" spans="4:8" s="252" customFormat="1" ht="12.75">
      <c r="D657" s="310"/>
      <c r="E657" s="297"/>
      <c r="F657" s="297"/>
      <c r="G657" s="297"/>
      <c r="H657" s="297"/>
    </row>
    <row r="658" spans="4:8" s="252" customFormat="1" ht="12.75">
      <c r="D658" s="310"/>
      <c r="E658" s="297"/>
      <c r="F658" s="297"/>
      <c r="G658" s="297"/>
      <c r="H658" s="297"/>
    </row>
    <row r="659" spans="4:8" s="252" customFormat="1" ht="12.75">
      <c r="D659" s="310"/>
      <c r="E659" s="297"/>
      <c r="F659" s="297"/>
      <c r="G659" s="297"/>
      <c r="H659" s="297"/>
    </row>
    <row r="660" spans="4:8" s="252" customFormat="1" ht="12.75">
      <c r="D660" s="310"/>
      <c r="E660" s="297"/>
      <c r="F660" s="297"/>
      <c r="G660" s="297"/>
      <c r="H660" s="297"/>
    </row>
    <row r="661" spans="4:8" s="252" customFormat="1" ht="12.75">
      <c r="D661" s="310"/>
      <c r="E661" s="297"/>
      <c r="F661" s="297"/>
      <c r="G661" s="297"/>
      <c r="H661" s="297"/>
    </row>
    <row r="662" spans="4:8" s="252" customFormat="1" ht="12.75">
      <c r="D662" s="310"/>
      <c r="E662" s="297"/>
      <c r="F662" s="297"/>
      <c r="G662" s="297"/>
      <c r="H662" s="297"/>
    </row>
    <row r="663" spans="4:8" s="252" customFormat="1" ht="12.75">
      <c r="D663" s="310"/>
      <c r="E663" s="297"/>
      <c r="F663" s="297"/>
      <c r="G663" s="297"/>
      <c r="H663" s="297"/>
    </row>
    <row r="664" spans="4:8" s="252" customFormat="1" ht="12.75">
      <c r="D664" s="310"/>
      <c r="E664" s="297"/>
      <c r="F664" s="297"/>
      <c r="G664" s="297"/>
      <c r="H664" s="297"/>
    </row>
    <row r="665" spans="4:8" s="252" customFormat="1" ht="12.75">
      <c r="D665" s="310"/>
      <c r="E665" s="297"/>
      <c r="F665" s="297"/>
      <c r="G665" s="297"/>
      <c r="H665" s="297"/>
    </row>
    <row r="666" spans="4:8" s="252" customFormat="1" ht="12.75">
      <c r="D666" s="310"/>
      <c r="E666" s="297"/>
      <c r="F666" s="297"/>
      <c r="G666" s="297"/>
      <c r="H666" s="297"/>
    </row>
    <row r="667" spans="4:8" s="252" customFormat="1" ht="12.75">
      <c r="D667" s="310"/>
      <c r="E667" s="297"/>
      <c r="F667" s="297"/>
      <c r="G667" s="297"/>
      <c r="H667" s="297"/>
    </row>
    <row r="668" spans="4:8" s="252" customFormat="1" ht="12.75">
      <c r="D668" s="310"/>
      <c r="E668" s="297"/>
      <c r="F668" s="297"/>
      <c r="G668" s="297"/>
      <c r="H668" s="297"/>
    </row>
    <row r="669" spans="4:8" s="252" customFormat="1" ht="12.75">
      <c r="D669" s="310"/>
      <c r="E669" s="297"/>
      <c r="F669" s="297"/>
      <c r="G669" s="297"/>
      <c r="H669" s="297"/>
    </row>
    <row r="670" spans="4:8" s="252" customFormat="1" ht="12.75">
      <c r="D670" s="310"/>
      <c r="E670" s="297"/>
      <c r="F670" s="297"/>
      <c r="G670" s="297"/>
      <c r="H670" s="297"/>
    </row>
    <row r="671" spans="4:8" s="252" customFormat="1" ht="12.75">
      <c r="D671" s="310"/>
      <c r="E671" s="297"/>
      <c r="F671" s="297"/>
      <c r="G671" s="297"/>
      <c r="H671" s="297"/>
    </row>
    <row r="672" spans="4:8" s="252" customFormat="1" ht="12.75">
      <c r="D672" s="310"/>
      <c r="E672" s="297"/>
      <c r="F672" s="297"/>
      <c r="G672" s="297"/>
      <c r="H672" s="297"/>
    </row>
    <row r="673" spans="4:8" s="252" customFormat="1" ht="12.75">
      <c r="D673" s="310"/>
      <c r="E673" s="297"/>
      <c r="F673" s="297"/>
      <c r="G673" s="297"/>
      <c r="H673" s="297"/>
    </row>
    <row r="674" spans="4:8" s="252" customFormat="1" ht="12.75">
      <c r="D674" s="310"/>
      <c r="E674" s="297"/>
      <c r="F674" s="297"/>
      <c r="G674" s="297"/>
      <c r="H674" s="297"/>
    </row>
    <row r="675" spans="4:8" s="252" customFormat="1" ht="12.75">
      <c r="D675" s="310"/>
      <c r="E675" s="297"/>
      <c r="F675" s="297"/>
      <c r="G675" s="297"/>
      <c r="H675" s="297"/>
    </row>
    <row r="676" spans="4:8" s="252" customFormat="1" ht="12.75">
      <c r="D676" s="310"/>
      <c r="E676" s="297"/>
      <c r="F676" s="297"/>
      <c r="G676" s="297"/>
      <c r="H676" s="297"/>
    </row>
    <row r="677" spans="4:8" s="252" customFormat="1" ht="12.75">
      <c r="D677" s="310"/>
      <c r="E677" s="297"/>
      <c r="F677" s="297"/>
      <c r="G677" s="297"/>
      <c r="H677" s="297"/>
    </row>
    <row r="678" spans="4:8" s="252" customFormat="1" ht="12.75">
      <c r="D678" s="310"/>
      <c r="E678" s="297"/>
      <c r="F678" s="297"/>
      <c r="G678" s="297"/>
      <c r="H678" s="297"/>
    </row>
    <row r="679" spans="4:8" s="252" customFormat="1" ht="12.75">
      <c r="D679" s="310"/>
      <c r="E679" s="297"/>
      <c r="F679" s="297"/>
      <c r="G679" s="297"/>
      <c r="H679" s="297"/>
    </row>
    <row r="680" spans="4:8" s="252" customFormat="1" ht="12.75">
      <c r="D680" s="310"/>
      <c r="E680" s="297"/>
      <c r="F680" s="297"/>
      <c r="G680" s="297"/>
      <c r="H680" s="297"/>
    </row>
    <row r="681" spans="4:8" s="252" customFormat="1" ht="12.75">
      <c r="D681" s="310"/>
      <c r="E681" s="297"/>
      <c r="F681" s="297"/>
      <c r="G681" s="297"/>
      <c r="H681" s="297"/>
    </row>
    <row r="682" spans="4:8" s="252" customFormat="1" ht="12.75">
      <c r="D682" s="310"/>
      <c r="E682" s="297"/>
      <c r="F682" s="297"/>
      <c r="G682" s="297"/>
      <c r="H682" s="297"/>
    </row>
    <row r="683" spans="4:8" s="252" customFormat="1" ht="12.75">
      <c r="D683" s="310"/>
      <c r="E683" s="297"/>
      <c r="F683" s="297"/>
      <c r="G683" s="297"/>
      <c r="H683" s="297"/>
    </row>
    <row r="684" spans="4:8" s="252" customFormat="1" ht="12.75">
      <c r="D684" s="310"/>
      <c r="E684" s="297"/>
      <c r="F684" s="297"/>
      <c r="G684" s="297"/>
      <c r="H684" s="297"/>
    </row>
    <row r="685" spans="4:8" s="252" customFormat="1" ht="12.75">
      <c r="D685" s="310"/>
      <c r="E685" s="297"/>
      <c r="F685" s="297"/>
      <c r="G685" s="297"/>
      <c r="H685" s="297"/>
    </row>
    <row r="686" spans="4:8" s="252" customFormat="1" ht="12.75">
      <c r="D686" s="310"/>
      <c r="E686" s="297"/>
      <c r="F686" s="297"/>
      <c r="G686" s="297"/>
      <c r="H686" s="297"/>
    </row>
    <row r="687" spans="4:8" s="252" customFormat="1" ht="12.75">
      <c r="D687" s="310"/>
      <c r="E687" s="297"/>
      <c r="F687" s="297"/>
      <c r="G687" s="297"/>
      <c r="H687" s="297"/>
    </row>
    <row r="688" spans="4:8" s="252" customFormat="1" ht="12.75">
      <c r="D688" s="310"/>
      <c r="E688" s="297"/>
      <c r="F688" s="297"/>
      <c r="G688" s="297"/>
      <c r="H688" s="297"/>
    </row>
    <row r="689" spans="4:8" s="252" customFormat="1" ht="12.75">
      <c r="D689" s="310"/>
      <c r="E689" s="297"/>
      <c r="F689" s="297"/>
      <c r="G689" s="297"/>
      <c r="H689" s="297"/>
    </row>
    <row r="690" spans="4:8" s="252" customFormat="1" ht="12.75">
      <c r="D690" s="310"/>
      <c r="E690" s="297"/>
      <c r="F690" s="297"/>
      <c r="G690" s="297"/>
      <c r="H690" s="297"/>
    </row>
    <row r="691" spans="4:8" s="252" customFormat="1" ht="12.75">
      <c r="D691" s="310"/>
      <c r="E691" s="297"/>
      <c r="F691" s="297"/>
      <c r="G691" s="297"/>
      <c r="H691" s="297"/>
    </row>
    <row r="692" spans="4:8" s="252" customFormat="1" ht="12.75">
      <c r="D692" s="310"/>
      <c r="E692" s="297"/>
      <c r="F692" s="297"/>
      <c r="G692" s="297"/>
      <c r="H692" s="297"/>
    </row>
    <row r="693" spans="4:8" s="252" customFormat="1" ht="12.75">
      <c r="D693" s="310"/>
      <c r="E693" s="297"/>
      <c r="F693" s="297"/>
      <c r="G693" s="297"/>
      <c r="H693" s="297"/>
    </row>
    <row r="694" spans="4:8" s="252" customFormat="1" ht="12.75">
      <c r="D694" s="310"/>
      <c r="E694" s="297"/>
      <c r="F694" s="297"/>
      <c r="G694" s="297"/>
      <c r="H694" s="297"/>
    </row>
    <row r="695" spans="4:8" s="252" customFormat="1" ht="12.75">
      <c r="D695" s="310"/>
      <c r="E695" s="297"/>
      <c r="F695" s="297"/>
      <c r="G695" s="297"/>
      <c r="H695" s="297"/>
    </row>
    <row r="696" spans="4:8" s="252" customFormat="1" ht="12.75">
      <c r="D696" s="310"/>
      <c r="E696" s="297"/>
      <c r="F696" s="297"/>
      <c r="G696" s="297"/>
      <c r="H696" s="297"/>
    </row>
    <row r="697" spans="4:8" s="252" customFormat="1" ht="12.75">
      <c r="D697" s="310"/>
      <c r="E697" s="297"/>
      <c r="F697" s="297"/>
      <c r="G697" s="297"/>
      <c r="H697" s="297"/>
    </row>
    <row r="698" spans="4:8" s="252" customFormat="1" ht="12.75">
      <c r="D698" s="310"/>
      <c r="E698" s="297"/>
      <c r="F698" s="297"/>
      <c r="G698" s="297"/>
      <c r="H698" s="297"/>
    </row>
    <row r="699" spans="4:8" s="252" customFormat="1" ht="12.75">
      <c r="D699" s="310"/>
      <c r="E699" s="297"/>
      <c r="F699" s="297"/>
      <c r="G699" s="297"/>
      <c r="H699" s="297"/>
    </row>
    <row r="700" spans="4:8" s="252" customFormat="1" ht="12.75">
      <c r="D700" s="310"/>
      <c r="E700" s="297"/>
      <c r="F700" s="297"/>
      <c r="G700" s="297"/>
      <c r="H700" s="297"/>
    </row>
    <row r="701" spans="4:8" s="252" customFormat="1" ht="12.75">
      <c r="D701" s="310"/>
      <c r="E701" s="297"/>
      <c r="F701" s="297"/>
      <c r="G701" s="297"/>
      <c r="H701" s="297"/>
    </row>
    <row r="702" spans="4:8" s="252" customFormat="1" ht="12.75">
      <c r="D702" s="310"/>
      <c r="E702" s="297"/>
      <c r="F702" s="297"/>
      <c r="G702" s="297"/>
      <c r="H702" s="297"/>
    </row>
    <row r="703" spans="4:8" s="252" customFormat="1" ht="12.75">
      <c r="D703" s="310"/>
      <c r="E703" s="297"/>
      <c r="F703" s="297"/>
      <c r="G703" s="297"/>
      <c r="H703" s="297"/>
    </row>
    <row r="704" spans="4:8" s="252" customFormat="1" ht="12.75">
      <c r="D704" s="310"/>
      <c r="E704" s="297"/>
      <c r="F704" s="297"/>
      <c r="G704" s="297"/>
      <c r="H704" s="297"/>
    </row>
    <row r="705" spans="4:8" s="252" customFormat="1" ht="12.75">
      <c r="D705" s="310"/>
      <c r="E705" s="297"/>
      <c r="F705" s="297"/>
      <c r="G705" s="297"/>
      <c r="H705" s="297"/>
    </row>
    <row r="706" spans="4:8" s="252" customFormat="1" ht="12.75">
      <c r="D706" s="310"/>
      <c r="E706" s="297"/>
      <c r="F706" s="297"/>
      <c r="G706" s="297"/>
      <c r="H706" s="297"/>
    </row>
    <row r="707" spans="4:8" s="252" customFormat="1" ht="12.75">
      <c r="D707" s="310"/>
      <c r="E707" s="297"/>
      <c r="F707" s="297"/>
      <c r="G707" s="297"/>
      <c r="H707" s="297"/>
    </row>
    <row r="708" spans="4:8" s="252" customFormat="1" ht="12.75">
      <c r="D708" s="310"/>
      <c r="E708" s="297"/>
      <c r="F708" s="297"/>
      <c r="G708" s="297"/>
      <c r="H708" s="297"/>
    </row>
    <row r="709" spans="4:8" s="252" customFormat="1" ht="12.75">
      <c r="D709" s="310"/>
      <c r="E709" s="297"/>
      <c r="F709" s="297"/>
      <c r="G709" s="297"/>
      <c r="H709" s="297"/>
    </row>
    <row r="710" spans="4:8" s="252" customFormat="1" ht="12.75">
      <c r="D710" s="310"/>
      <c r="E710" s="297"/>
      <c r="F710" s="297"/>
      <c r="G710" s="297"/>
      <c r="H710" s="297"/>
    </row>
    <row r="711" spans="4:8" s="252" customFormat="1" ht="12.75">
      <c r="D711" s="310"/>
      <c r="E711" s="297"/>
      <c r="F711" s="297"/>
      <c r="G711" s="297"/>
      <c r="H711" s="297"/>
    </row>
    <row r="712" spans="4:8" s="252" customFormat="1" ht="12.75">
      <c r="D712" s="310"/>
      <c r="E712" s="297"/>
      <c r="F712" s="297"/>
      <c r="G712" s="297"/>
      <c r="H712" s="297"/>
    </row>
    <row r="713" spans="4:8" s="252" customFormat="1" ht="12.75">
      <c r="D713" s="310"/>
      <c r="E713" s="297"/>
      <c r="F713" s="297"/>
      <c r="G713" s="297"/>
      <c r="H713" s="297"/>
    </row>
    <row r="714" spans="4:8" s="252" customFormat="1" ht="12.75">
      <c r="D714" s="310"/>
      <c r="E714" s="297"/>
      <c r="F714" s="297"/>
      <c r="G714" s="297"/>
      <c r="H714" s="297"/>
    </row>
    <row r="715" spans="4:8" s="252" customFormat="1" ht="12.75">
      <c r="D715" s="310"/>
      <c r="E715" s="297"/>
      <c r="F715" s="297"/>
      <c r="G715" s="297"/>
      <c r="H715" s="297"/>
    </row>
    <row r="716" spans="4:8" s="252" customFormat="1" ht="12.75">
      <c r="D716" s="310"/>
      <c r="E716" s="297"/>
      <c r="F716" s="297"/>
      <c r="G716" s="297"/>
      <c r="H716" s="297"/>
    </row>
    <row r="717" spans="4:8" s="252" customFormat="1" ht="12.75">
      <c r="D717" s="310"/>
      <c r="E717" s="297"/>
      <c r="F717" s="297"/>
      <c r="G717" s="297"/>
      <c r="H717" s="297"/>
    </row>
    <row r="718" spans="4:8" s="252" customFormat="1" ht="12.75">
      <c r="D718" s="310"/>
      <c r="E718" s="297"/>
      <c r="F718" s="297"/>
      <c r="G718" s="297"/>
      <c r="H718" s="297"/>
    </row>
    <row r="719" spans="4:8" s="252" customFormat="1" ht="12.75">
      <c r="D719" s="310"/>
      <c r="E719" s="297"/>
      <c r="F719" s="297"/>
      <c r="G719" s="297"/>
      <c r="H719" s="297"/>
    </row>
    <row r="720" spans="4:8" s="252" customFormat="1" ht="12.75">
      <c r="D720" s="310"/>
      <c r="E720" s="297"/>
      <c r="F720" s="297"/>
      <c r="G720" s="297"/>
      <c r="H720" s="297"/>
    </row>
    <row r="721" spans="4:8" s="252" customFormat="1" ht="12.75">
      <c r="D721" s="310"/>
      <c r="E721" s="297"/>
      <c r="F721" s="297"/>
      <c r="G721" s="297"/>
      <c r="H721" s="297"/>
    </row>
    <row r="722" spans="4:8" s="252" customFormat="1" ht="12.75">
      <c r="D722" s="310"/>
      <c r="E722" s="297"/>
      <c r="F722" s="297"/>
      <c r="G722" s="297"/>
      <c r="H722" s="297"/>
    </row>
    <row r="723" spans="4:8" s="252" customFormat="1" ht="12.75">
      <c r="D723" s="310"/>
      <c r="E723" s="297"/>
      <c r="F723" s="297"/>
      <c r="G723" s="297"/>
      <c r="H723" s="297"/>
    </row>
    <row r="724" spans="4:8" s="252" customFormat="1" ht="12.75">
      <c r="D724" s="310"/>
      <c r="E724" s="297"/>
      <c r="F724" s="297"/>
      <c r="G724" s="297"/>
      <c r="H724" s="297"/>
    </row>
    <row r="725" spans="4:8" s="252" customFormat="1" ht="12.75">
      <c r="D725" s="310"/>
      <c r="E725" s="297"/>
      <c r="F725" s="297"/>
      <c r="G725" s="297"/>
      <c r="H725" s="297"/>
    </row>
    <row r="726" spans="4:8" s="252" customFormat="1" ht="12.75">
      <c r="D726" s="310"/>
      <c r="E726" s="297"/>
      <c r="F726" s="297"/>
      <c r="G726" s="297"/>
      <c r="H726" s="297"/>
    </row>
    <row r="727" spans="4:8" s="252" customFormat="1" ht="12.75">
      <c r="D727" s="310"/>
      <c r="E727" s="297"/>
      <c r="F727" s="297"/>
      <c r="G727" s="297"/>
      <c r="H727" s="297"/>
    </row>
    <row r="728" spans="4:8" s="252" customFormat="1" ht="12.75">
      <c r="D728" s="310"/>
      <c r="E728" s="297"/>
      <c r="F728" s="297"/>
      <c r="G728" s="297"/>
      <c r="H728" s="297"/>
    </row>
    <row r="729" spans="4:8" s="252" customFormat="1" ht="12.75">
      <c r="D729" s="310"/>
      <c r="E729" s="297"/>
      <c r="F729" s="297"/>
      <c r="G729" s="297"/>
      <c r="H729" s="297"/>
    </row>
    <row r="730" spans="4:8" s="252" customFormat="1" ht="12.75">
      <c r="D730" s="310"/>
      <c r="E730" s="297"/>
      <c r="F730" s="297"/>
      <c r="G730" s="297"/>
      <c r="H730" s="297"/>
    </row>
    <row r="731" spans="4:8" s="252" customFormat="1" ht="12.75">
      <c r="D731" s="310"/>
      <c r="E731" s="297"/>
      <c r="F731" s="297"/>
      <c r="G731" s="297"/>
      <c r="H731" s="297"/>
    </row>
    <row r="732" spans="4:8" s="252" customFormat="1" ht="12.75">
      <c r="D732" s="310"/>
      <c r="E732" s="297"/>
      <c r="F732" s="297"/>
      <c r="G732" s="297"/>
      <c r="H732" s="297"/>
    </row>
    <row r="733" spans="4:8" s="252" customFormat="1" ht="12.75">
      <c r="D733" s="310"/>
      <c r="E733" s="297"/>
      <c r="F733" s="297"/>
      <c r="G733" s="297"/>
      <c r="H733" s="297"/>
    </row>
    <row r="734" spans="4:8" s="252" customFormat="1" ht="12.75">
      <c r="D734" s="310"/>
      <c r="E734" s="297"/>
      <c r="F734" s="297"/>
      <c r="G734" s="297"/>
      <c r="H734" s="297"/>
    </row>
    <row r="735" spans="4:8" s="252" customFormat="1" ht="12.75">
      <c r="D735" s="310"/>
      <c r="E735" s="297"/>
      <c r="F735" s="297"/>
      <c r="G735" s="297"/>
      <c r="H735" s="297"/>
    </row>
    <row r="736" spans="4:8" s="252" customFormat="1" ht="12.75">
      <c r="D736" s="310"/>
      <c r="E736" s="297"/>
      <c r="F736" s="297"/>
      <c r="G736" s="297"/>
      <c r="H736" s="297"/>
    </row>
    <row r="737" spans="4:8" s="252" customFormat="1" ht="12.75">
      <c r="D737" s="310"/>
      <c r="E737" s="297"/>
      <c r="F737" s="297"/>
      <c r="G737" s="297"/>
      <c r="H737" s="297"/>
    </row>
    <row r="738" spans="4:8" s="252" customFormat="1" ht="12.75">
      <c r="D738" s="310"/>
      <c r="E738" s="297"/>
      <c r="F738" s="297"/>
      <c r="G738" s="297"/>
      <c r="H738" s="297"/>
    </row>
    <row r="739" spans="4:8" s="252" customFormat="1" ht="12.75">
      <c r="D739" s="310"/>
      <c r="E739" s="297"/>
      <c r="F739" s="297"/>
      <c r="G739" s="297"/>
      <c r="H739" s="297"/>
    </row>
    <row r="740" spans="4:8" s="252" customFormat="1" ht="12.75">
      <c r="D740" s="310"/>
      <c r="E740" s="297"/>
      <c r="F740" s="297"/>
      <c r="G740" s="297"/>
      <c r="H740" s="297"/>
    </row>
    <row r="741" spans="4:8" s="252" customFormat="1" ht="12.75">
      <c r="D741" s="310"/>
      <c r="E741" s="297"/>
      <c r="F741" s="297"/>
      <c r="G741" s="297"/>
      <c r="H741" s="297"/>
    </row>
    <row r="742" spans="4:8" s="252" customFormat="1" ht="12.75">
      <c r="D742" s="310"/>
      <c r="E742" s="297"/>
      <c r="F742" s="297"/>
      <c r="G742" s="297"/>
      <c r="H742" s="297"/>
    </row>
    <row r="743" spans="4:8" s="252" customFormat="1" ht="12.75">
      <c r="D743" s="310"/>
      <c r="E743" s="297"/>
      <c r="F743" s="297"/>
      <c r="G743" s="297"/>
      <c r="H743" s="297"/>
    </row>
    <row r="744" spans="4:8" s="252" customFormat="1" ht="12.75">
      <c r="D744" s="310"/>
      <c r="E744" s="297"/>
      <c r="F744" s="297"/>
      <c r="G744" s="297"/>
      <c r="H744" s="297"/>
    </row>
    <row r="745" spans="4:8" s="252" customFormat="1" ht="12.75">
      <c r="D745" s="310"/>
      <c r="E745" s="297"/>
      <c r="F745" s="297"/>
      <c r="G745" s="297"/>
      <c r="H745" s="297"/>
    </row>
    <row r="746" spans="4:8" s="252" customFormat="1" ht="12.75">
      <c r="D746" s="310"/>
      <c r="E746" s="297"/>
      <c r="F746" s="297"/>
      <c r="G746" s="297"/>
      <c r="H746" s="297"/>
    </row>
    <row r="747" spans="4:8" s="252" customFormat="1" ht="12.75">
      <c r="D747" s="310"/>
      <c r="E747" s="297"/>
      <c r="F747" s="297"/>
      <c r="G747" s="297"/>
      <c r="H747" s="297"/>
    </row>
    <row r="748" spans="4:8" s="252" customFormat="1" ht="12.75">
      <c r="D748" s="310"/>
      <c r="E748" s="297"/>
      <c r="F748" s="297"/>
      <c r="G748" s="297"/>
      <c r="H748" s="297"/>
    </row>
    <row r="749" spans="4:8" s="252" customFormat="1" ht="12.75">
      <c r="D749" s="310"/>
      <c r="E749" s="297"/>
      <c r="F749" s="297"/>
      <c r="G749" s="297"/>
      <c r="H749" s="297"/>
    </row>
    <row r="750" spans="4:8" s="252" customFormat="1" ht="12.75">
      <c r="D750" s="310"/>
      <c r="E750" s="297"/>
      <c r="F750" s="297"/>
      <c r="G750" s="297"/>
      <c r="H750" s="297"/>
    </row>
    <row r="751" spans="4:8" s="252" customFormat="1" ht="12.75">
      <c r="D751" s="310"/>
      <c r="E751" s="297"/>
      <c r="F751" s="297"/>
      <c r="G751" s="297"/>
      <c r="H751" s="297"/>
    </row>
    <row r="752" spans="4:8" s="252" customFormat="1" ht="12.75">
      <c r="D752" s="310"/>
      <c r="E752" s="297"/>
      <c r="F752" s="297"/>
      <c r="G752" s="297"/>
      <c r="H752" s="297"/>
    </row>
    <row r="753" spans="4:8" s="252" customFormat="1" ht="12.75">
      <c r="D753" s="310"/>
      <c r="E753" s="297"/>
      <c r="F753" s="297"/>
      <c r="G753" s="297"/>
      <c r="H753" s="297"/>
    </row>
    <row r="754" spans="4:8" s="252" customFormat="1" ht="12.75">
      <c r="D754" s="310"/>
      <c r="E754" s="297"/>
      <c r="F754" s="297"/>
      <c r="G754" s="297"/>
      <c r="H754" s="297"/>
    </row>
    <row r="755" spans="4:8" s="252" customFormat="1" ht="12.75">
      <c r="D755" s="310"/>
      <c r="E755" s="297"/>
      <c r="F755" s="297"/>
      <c r="G755" s="297"/>
      <c r="H755" s="297"/>
    </row>
    <row r="756" spans="4:8" s="252" customFormat="1" ht="12.75">
      <c r="D756" s="310"/>
      <c r="E756" s="297"/>
      <c r="F756" s="297"/>
      <c r="G756" s="297"/>
      <c r="H756" s="297"/>
    </row>
    <row r="757" spans="4:8" s="252" customFormat="1" ht="12.75">
      <c r="D757" s="310"/>
      <c r="E757" s="297"/>
      <c r="F757" s="297"/>
      <c r="G757" s="297"/>
      <c r="H757" s="297"/>
    </row>
    <row r="758" spans="4:8" s="252" customFormat="1" ht="12.75">
      <c r="D758" s="310"/>
      <c r="E758" s="297"/>
      <c r="F758" s="297"/>
      <c r="G758" s="297"/>
      <c r="H758" s="297"/>
    </row>
    <row r="759" spans="4:8" s="252" customFormat="1" ht="12.75">
      <c r="D759" s="310"/>
      <c r="E759" s="297"/>
      <c r="F759" s="297"/>
      <c r="G759" s="297"/>
      <c r="H759" s="297"/>
    </row>
    <row r="760" spans="4:8" s="252" customFormat="1" ht="12.75">
      <c r="D760" s="310"/>
      <c r="E760" s="297"/>
      <c r="F760" s="297"/>
      <c r="G760" s="297"/>
      <c r="H760" s="297"/>
    </row>
    <row r="761" spans="4:8" s="252" customFormat="1" ht="12.75">
      <c r="D761" s="310"/>
      <c r="E761" s="297"/>
      <c r="F761" s="297"/>
      <c r="G761" s="297"/>
      <c r="H761" s="297"/>
    </row>
    <row r="762" spans="4:8" s="252" customFormat="1" ht="12.75">
      <c r="D762" s="310"/>
      <c r="E762" s="297"/>
      <c r="F762" s="297"/>
      <c r="G762" s="297"/>
      <c r="H762" s="297"/>
    </row>
    <row r="763" spans="4:8" s="252" customFormat="1" ht="12.75">
      <c r="D763" s="310"/>
      <c r="E763" s="297"/>
      <c r="F763" s="297"/>
      <c r="G763" s="297"/>
      <c r="H763" s="297"/>
    </row>
    <row r="764" spans="4:8" s="252" customFormat="1" ht="12.75">
      <c r="D764" s="310"/>
      <c r="E764" s="297"/>
      <c r="F764" s="297"/>
      <c r="G764" s="297"/>
      <c r="H764" s="297"/>
    </row>
    <row r="765" spans="4:8" s="252" customFormat="1" ht="12.75">
      <c r="D765" s="310"/>
      <c r="E765" s="297"/>
      <c r="F765" s="297"/>
      <c r="G765" s="297"/>
      <c r="H765" s="297"/>
    </row>
    <row r="766" spans="4:8" s="252" customFormat="1" ht="12.75">
      <c r="D766" s="310"/>
      <c r="E766" s="297"/>
      <c r="F766" s="297"/>
      <c r="G766" s="297"/>
      <c r="H766" s="297"/>
    </row>
    <row r="767" spans="4:8" s="252" customFormat="1" ht="12.75">
      <c r="D767" s="310"/>
      <c r="E767" s="297"/>
      <c r="F767" s="297"/>
      <c r="G767" s="297"/>
      <c r="H767" s="297"/>
    </row>
    <row r="768" spans="4:8" s="252" customFormat="1" ht="12.75">
      <c r="D768" s="310"/>
      <c r="E768" s="297"/>
      <c r="F768" s="297"/>
      <c r="G768" s="297"/>
      <c r="H768" s="297"/>
    </row>
    <row r="769" spans="4:8" s="252" customFormat="1" ht="12.75">
      <c r="D769" s="310"/>
      <c r="E769" s="297"/>
      <c r="F769" s="297"/>
      <c r="G769" s="297"/>
      <c r="H769" s="297"/>
    </row>
    <row r="770" spans="4:8" s="252" customFormat="1" ht="12.75">
      <c r="D770" s="310"/>
      <c r="E770" s="297"/>
      <c r="F770" s="297"/>
      <c r="G770" s="297"/>
      <c r="H770" s="297"/>
    </row>
    <row r="771" spans="4:8" s="252" customFormat="1" ht="12.75">
      <c r="D771" s="310"/>
      <c r="E771" s="297"/>
      <c r="F771" s="297"/>
      <c r="G771" s="297"/>
      <c r="H771" s="297"/>
    </row>
    <row r="772" spans="4:8" s="252" customFormat="1" ht="12.75">
      <c r="D772" s="310"/>
      <c r="E772" s="297"/>
      <c r="F772" s="297"/>
      <c r="G772" s="297"/>
      <c r="H772" s="297"/>
    </row>
    <row r="773" spans="4:8" s="252" customFormat="1" ht="12.75">
      <c r="D773" s="310"/>
      <c r="E773" s="297"/>
      <c r="F773" s="297"/>
      <c r="G773" s="297"/>
      <c r="H773" s="297"/>
    </row>
    <row r="774" spans="4:8" s="252" customFormat="1" ht="12.75">
      <c r="D774" s="310"/>
      <c r="E774" s="297"/>
      <c r="F774" s="297"/>
      <c r="G774" s="297"/>
      <c r="H774" s="297"/>
    </row>
    <row r="775" spans="4:8" s="252" customFormat="1" ht="12.75">
      <c r="D775" s="310"/>
      <c r="E775" s="297"/>
      <c r="F775" s="297"/>
      <c r="G775" s="297"/>
      <c r="H775" s="297"/>
    </row>
    <row r="776" spans="4:8" s="252" customFormat="1" ht="12.75">
      <c r="D776" s="310"/>
      <c r="E776" s="297"/>
      <c r="F776" s="297"/>
      <c r="G776" s="297"/>
      <c r="H776" s="297"/>
    </row>
    <row r="777" spans="4:8" s="252" customFormat="1" ht="12.75">
      <c r="D777" s="310"/>
      <c r="E777" s="297"/>
      <c r="F777" s="297"/>
      <c r="G777" s="297"/>
      <c r="H777" s="297"/>
    </row>
    <row r="778" spans="4:8" s="252" customFormat="1" ht="12.75">
      <c r="D778" s="310"/>
      <c r="E778" s="297"/>
      <c r="F778" s="297"/>
      <c r="G778" s="297"/>
      <c r="H778" s="297"/>
    </row>
    <row r="779" spans="4:8" s="252" customFormat="1" ht="12.75">
      <c r="D779" s="310"/>
      <c r="E779" s="297"/>
      <c r="F779" s="297"/>
      <c r="G779" s="297"/>
      <c r="H779" s="297"/>
    </row>
    <row r="780" spans="4:8" s="252" customFormat="1" ht="12.75">
      <c r="D780" s="310"/>
      <c r="E780" s="297"/>
      <c r="F780" s="297"/>
      <c r="G780" s="297"/>
      <c r="H780" s="297"/>
    </row>
    <row r="781" spans="4:8" s="252" customFormat="1" ht="12.75">
      <c r="D781" s="310"/>
      <c r="E781" s="297"/>
      <c r="F781" s="297"/>
      <c r="G781" s="297"/>
      <c r="H781" s="297"/>
    </row>
    <row r="782" spans="4:8" s="252" customFormat="1" ht="12.75">
      <c r="D782" s="310"/>
      <c r="E782" s="297"/>
      <c r="F782" s="297"/>
      <c r="G782" s="297"/>
      <c r="H782" s="297"/>
    </row>
    <row r="783" spans="4:8" s="252" customFormat="1" ht="12.75">
      <c r="D783" s="310"/>
      <c r="E783" s="297"/>
      <c r="F783" s="297"/>
      <c r="G783" s="297"/>
      <c r="H783" s="297"/>
    </row>
    <row r="784" spans="4:8" s="252" customFormat="1" ht="12.75">
      <c r="D784" s="310"/>
      <c r="E784" s="297"/>
      <c r="F784" s="297"/>
      <c r="G784" s="297"/>
      <c r="H784" s="297"/>
    </row>
    <row r="785" spans="4:8" s="252" customFormat="1" ht="12.75">
      <c r="D785" s="310"/>
      <c r="E785" s="297"/>
      <c r="F785" s="297"/>
      <c r="G785" s="297"/>
      <c r="H785" s="297"/>
    </row>
    <row r="786" spans="4:8" s="252" customFormat="1" ht="12.75">
      <c r="D786" s="310"/>
      <c r="E786" s="297"/>
      <c r="F786" s="297"/>
      <c r="G786" s="297"/>
      <c r="H786" s="297"/>
    </row>
    <row r="787" spans="4:8" s="252" customFormat="1" ht="12.75">
      <c r="D787" s="310"/>
      <c r="E787" s="297"/>
      <c r="F787" s="297"/>
      <c r="G787" s="297"/>
      <c r="H787" s="297"/>
    </row>
    <row r="788" spans="4:8" s="252" customFormat="1" ht="12.75">
      <c r="D788" s="310"/>
      <c r="E788" s="297"/>
      <c r="F788" s="297"/>
      <c r="G788" s="297"/>
      <c r="H788" s="297"/>
    </row>
    <row r="789" spans="4:8" s="252" customFormat="1" ht="12.75">
      <c r="D789" s="310"/>
      <c r="E789" s="297"/>
      <c r="F789" s="297"/>
      <c r="G789" s="297"/>
      <c r="H789" s="297"/>
    </row>
    <row r="790" spans="4:8" s="252" customFormat="1" ht="12.75">
      <c r="D790" s="310"/>
      <c r="E790" s="297"/>
      <c r="F790" s="297"/>
      <c r="G790" s="297"/>
      <c r="H790" s="297"/>
    </row>
    <row r="791" spans="4:8" s="252" customFormat="1" ht="12.75">
      <c r="D791" s="310"/>
      <c r="E791" s="297"/>
      <c r="F791" s="297"/>
      <c r="G791" s="297"/>
      <c r="H791" s="297"/>
    </row>
    <row r="792" spans="4:8" s="252" customFormat="1" ht="12.75">
      <c r="D792" s="310"/>
      <c r="E792" s="297"/>
      <c r="F792" s="297"/>
      <c r="G792" s="297"/>
      <c r="H792" s="297"/>
    </row>
    <row r="793" spans="4:8" s="252" customFormat="1" ht="12.75">
      <c r="D793" s="310"/>
      <c r="E793" s="297"/>
      <c r="F793" s="297"/>
      <c r="G793" s="297"/>
      <c r="H793" s="297"/>
    </row>
    <row r="794" spans="4:8" s="252" customFormat="1" ht="12.75">
      <c r="D794" s="310"/>
      <c r="E794" s="297"/>
      <c r="F794" s="297"/>
      <c r="G794" s="297"/>
      <c r="H794" s="297"/>
    </row>
    <row r="795" spans="4:8" s="252" customFormat="1" ht="12.75">
      <c r="D795" s="310"/>
      <c r="E795" s="297"/>
      <c r="F795" s="297"/>
      <c r="G795" s="297"/>
      <c r="H795" s="297"/>
    </row>
    <row r="796" spans="4:8" s="252" customFormat="1" ht="12.75">
      <c r="D796" s="310"/>
      <c r="E796" s="297"/>
      <c r="F796" s="297"/>
      <c r="G796" s="297"/>
      <c r="H796" s="297"/>
    </row>
    <row r="797" spans="4:8" s="252" customFormat="1" ht="12.75">
      <c r="D797" s="310"/>
      <c r="E797" s="297"/>
      <c r="F797" s="297"/>
      <c r="G797" s="297"/>
      <c r="H797" s="297"/>
    </row>
    <row r="798" spans="4:8" s="252" customFormat="1" ht="12.75">
      <c r="D798" s="310"/>
      <c r="E798" s="297"/>
      <c r="F798" s="297"/>
      <c r="G798" s="297"/>
      <c r="H798" s="297"/>
    </row>
    <row r="799" spans="4:8" s="252" customFormat="1" ht="12.75">
      <c r="D799" s="310"/>
      <c r="E799" s="297"/>
      <c r="F799" s="297"/>
      <c r="G799" s="297"/>
      <c r="H799" s="297"/>
    </row>
    <row r="800" spans="4:8" s="252" customFormat="1" ht="12.75">
      <c r="D800" s="310"/>
      <c r="E800" s="297"/>
      <c r="F800" s="297"/>
      <c r="G800" s="297"/>
      <c r="H800" s="297"/>
    </row>
    <row r="801" spans="4:8" s="252" customFormat="1" ht="12.75">
      <c r="D801" s="310"/>
      <c r="E801" s="297"/>
      <c r="F801" s="297"/>
      <c r="G801" s="297"/>
      <c r="H801" s="297"/>
    </row>
    <row r="802" spans="4:8" s="252" customFormat="1" ht="12.75">
      <c r="D802" s="310"/>
      <c r="E802" s="297"/>
      <c r="F802" s="297"/>
      <c r="G802" s="297"/>
      <c r="H802" s="297"/>
    </row>
    <row r="803" spans="4:8" s="252" customFormat="1" ht="12.75">
      <c r="D803" s="310"/>
      <c r="E803" s="297"/>
      <c r="F803" s="297"/>
      <c r="G803" s="297"/>
      <c r="H803" s="297"/>
    </row>
    <row r="804" spans="4:8" s="252" customFormat="1" ht="12.75">
      <c r="D804" s="310"/>
      <c r="E804" s="297"/>
      <c r="F804" s="297"/>
      <c r="G804" s="297"/>
      <c r="H804" s="297"/>
    </row>
    <row r="805" spans="4:8" s="252" customFormat="1" ht="12.75">
      <c r="D805" s="310"/>
      <c r="E805" s="297"/>
      <c r="F805" s="297"/>
      <c r="G805" s="297"/>
      <c r="H805" s="297"/>
    </row>
    <row r="806" spans="4:8" s="252" customFormat="1" ht="12.75">
      <c r="D806" s="310"/>
      <c r="E806" s="297"/>
      <c r="F806" s="297"/>
      <c r="G806" s="297"/>
      <c r="H806" s="297"/>
    </row>
    <row r="807" spans="4:8" s="252" customFormat="1" ht="12.75">
      <c r="D807" s="310"/>
      <c r="E807" s="297"/>
      <c r="F807" s="297"/>
      <c r="G807" s="297"/>
      <c r="H807" s="297"/>
    </row>
    <row r="808" spans="4:8" s="252" customFormat="1" ht="12.75">
      <c r="D808" s="310"/>
      <c r="E808" s="297"/>
      <c r="F808" s="297"/>
      <c r="G808" s="297"/>
      <c r="H808" s="297"/>
    </row>
    <row r="809" spans="4:8" s="252" customFormat="1" ht="12.75">
      <c r="D809" s="310"/>
      <c r="E809" s="297"/>
      <c r="F809" s="297"/>
      <c r="G809" s="297"/>
      <c r="H809" s="297"/>
    </row>
    <row r="810" spans="4:8" s="252" customFormat="1" ht="12.75">
      <c r="D810" s="310"/>
      <c r="E810" s="297"/>
      <c r="F810" s="297"/>
      <c r="G810" s="297"/>
      <c r="H810" s="297"/>
    </row>
    <row r="811" spans="4:8" s="252" customFormat="1" ht="12.75">
      <c r="D811" s="310"/>
      <c r="E811" s="297"/>
      <c r="F811" s="297"/>
      <c r="G811" s="297"/>
      <c r="H811" s="297"/>
    </row>
    <row r="812" spans="4:8" s="252" customFormat="1" ht="12.75">
      <c r="D812" s="310"/>
      <c r="E812" s="297"/>
      <c r="F812" s="297"/>
      <c r="G812" s="297"/>
      <c r="H812" s="297"/>
    </row>
    <row r="813" spans="4:8" s="252" customFormat="1" ht="12.75">
      <c r="D813" s="310"/>
      <c r="E813" s="297"/>
      <c r="F813" s="297"/>
      <c r="G813" s="297"/>
      <c r="H813" s="297"/>
    </row>
    <row r="814" spans="4:8" s="252" customFormat="1" ht="12.75">
      <c r="D814" s="310"/>
      <c r="E814" s="297"/>
      <c r="F814" s="297"/>
      <c r="G814" s="297"/>
      <c r="H814" s="297"/>
    </row>
    <row r="815" spans="4:8" s="252" customFormat="1" ht="12.75">
      <c r="D815" s="310"/>
      <c r="E815" s="297"/>
      <c r="F815" s="297"/>
      <c r="G815" s="297"/>
      <c r="H815" s="297"/>
    </row>
    <row r="816" spans="4:8" s="252" customFormat="1" ht="12.75">
      <c r="D816" s="310"/>
      <c r="E816" s="297"/>
      <c r="F816" s="297"/>
      <c r="G816" s="297"/>
      <c r="H816" s="297"/>
    </row>
    <row r="817" spans="4:8" s="252" customFormat="1" ht="12.75">
      <c r="D817" s="310"/>
      <c r="E817" s="297"/>
      <c r="F817" s="297"/>
      <c r="G817" s="297"/>
      <c r="H817" s="297"/>
    </row>
    <row r="818" spans="4:8" s="252" customFormat="1" ht="12.75">
      <c r="D818" s="310"/>
      <c r="E818" s="297"/>
      <c r="F818" s="297"/>
      <c r="G818" s="297"/>
      <c r="H818" s="297"/>
    </row>
    <row r="819" spans="4:8" s="252" customFormat="1" ht="12.75">
      <c r="D819" s="310"/>
      <c r="E819" s="297"/>
      <c r="F819" s="297"/>
      <c r="G819" s="297"/>
      <c r="H819" s="297"/>
    </row>
    <row r="820" spans="4:8" s="252" customFormat="1" ht="12.75">
      <c r="D820" s="310"/>
      <c r="E820" s="297"/>
      <c r="F820" s="297"/>
      <c r="G820" s="297"/>
      <c r="H820" s="297"/>
    </row>
    <row r="821" spans="4:8" s="252" customFormat="1" ht="12.75">
      <c r="D821" s="310"/>
      <c r="E821" s="297"/>
      <c r="F821" s="297"/>
      <c r="G821" s="297"/>
      <c r="H821" s="297"/>
    </row>
    <row r="822" spans="4:8" s="252" customFormat="1" ht="12.75">
      <c r="D822" s="310"/>
      <c r="E822" s="297"/>
      <c r="F822" s="297"/>
      <c r="G822" s="297"/>
      <c r="H822" s="297"/>
    </row>
    <row r="823" spans="4:8" s="252" customFormat="1" ht="12.75">
      <c r="D823" s="310"/>
      <c r="E823" s="297"/>
      <c r="F823" s="297"/>
      <c r="G823" s="297"/>
      <c r="H823" s="297"/>
    </row>
    <row r="824" spans="4:8" s="252" customFormat="1" ht="12.75">
      <c r="D824" s="310"/>
      <c r="E824" s="297"/>
      <c r="F824" s="297"/>
      <c r="G824" s="297"/>
      <c r="H824" s="297"/>
    </row>
    <row r="825" spans="4:8" s="252" customFormat="1" ht="12.75">
      <c r="D825" s="310"/>
      <c r="E825" s="297"/>
      <c r="F825" s="297"/>
      <c r="G825" s="297"/>
      <c r="H825" s="297"/>
    </row>
    <row r="826" spans="4:8" s="252" customFormat="1" ht="12.75">
      <c r="D826" s="310"/>
      <c r="E826" s="297"/>
      <c r="F826" s="297"/>
      <c r="G826" s="297"/>
      <c r="H826" s="297"/>
    </row>
    <row r="827" spans="4:8" s="252" customFormat="1" ht="12.75">
      <c r="D827" s="310"/>
      <c r="E827" s="297"/>
      <c r="F827" s="297"/>
      <c r="G827" s="297"/>
      <c r="H827" s="297"/>
    </row>
    <row r="828" spans="4:8" s="252" customFormat="1" ht="12.75">
      <c r="D828" s="310"/>
      <c r="E828" s="297"/>
      <c r="F828" s="297"/>
      <c r="G828" s="297"/>
      <c r="H828" s="297"/>
    </row>
    <row r="829" spans="4:8" s="252" customFormat="1" ht="12.75">
      <c r="D829" s="310"/>
      <c r="E829" s="297"/>
      <c r="F829" s="297"/>
      <c r="G829" s="297"/>
      <c r="H829" s="297"/>
    </row>
    <row r="830" spans="4:8" s="252" customFormat="1" ht="12.75">
      <c r="D830" s="310"/>
      <c r="E830" s="297"/>
      <c r="F830" s="297"/>
      <c r="G830" s="297"/>
      <c r="H830" s="297"/>
    </row>
    <row r="831" spans="4:8" s="252" customFormat="1" ht="12.75">
      <c r="D831" s="310"/>
      <c r="E831" s="297"/>
      <c r="F831" s="297"/>
      <c r="G831" s="297"/>
      <c r="H831" s="297"/>
    </row>
    <row r="832" spans="4:8" s="252" customFormat="1" ht="12.75">
      <c r="D832" s="310"/>
      <c r="E832" s="297"/>
      <c r="F832" s="297"/>
      <c r="G832" s="297"/>
      <c r="H832" s="297"/>
    </row>
    <row r="833" spans="4:8" s="252" customFormat="1" ht="12.75">
      <c r="D833" s="310"/>
      <c r="E833" s="297"/>
      <c r="F833" s="297"/>
      <c r="G833" s="297"/>
      <c r="H833" s="297"/>
    </row>
    <row r="834" spans="4:8" s="252" customFormat="1" ht="12.75">
      <c r="D834" s="310"/>
      <c r="E834" s="297"/>
      <c r="F834" s="297"/>
      <c r="G834" s="297"/>
      <c r="H834" s="297"/>
    </row>
    <row r="835" spans="4:8" s="252" customFormat="1" ht="12.75">
      <c r="D835" s="310"/>
      <c r="E835" s="297"/>
      <c r="F835" s="297"/>
      <c r="G835" s="297"/>
      <c r="H835" s="297"/>
    </row>
    <row r="836" spans="4:8" s="252" customFormat="1" ht="12.75">
      <c r="D836" s="310"/>
      <c r="E836" s="297"/>
      <c r="F836" s="297"/>
      <c r="G836" s="297"/>
      <c r="H836" s="297"/>
    </row>
    <row r="837" spans="4:8" s="252" customFormat="1" ht="12.75">
      <c r="D837" s="310"/>
      <c r="E837" s="297"/>
      <c r="F837" s="297"/>
      <c r="G837" s="297"/>
      <c r="H837" s="297"/>
    </row>
    <row r="838" spans="4:8" s="252" customFormat="1" ht="12.75">
      <c r="D838" s="310"/>
      <c r="E838" s="297"/>
      <c r="F838" s="297"/>
      <c r="G838" s="297"/>
      <c r="H838" s="297"/>
    </row>
    <row r="839" spans="4:8" s="252" customFormat="1" ht="12.75">
      <c r="D839" s="310"/>
      <c r="E839" s="297"/>
      <c r="F839" s="297"/>
      <c r="G839" s="297"/>
      <c r="H839" s="297"/>
    </row>
    <row r="840" spans="4:8" s="252" customFormat="1" ht="12.75">
      <c r="D840" s="310"/>
      <c r="E840" s="297"/>
      <c r="F840" s="297"/>
      <c r="G840" s="297"/>
      <c r="H840" s="297"/>
    </row>
    <row r="841" spans="4:8" s="252" customFormat="1" ht="12.75">
      <c r="D841" s="310"/>
      <c r="E841" s="297"/>
      <c r="F841" s="297"/>
      <c r="G841" s="297"/>
      <c r="H841" s="297"/>
    </row>
    <row r="842" spans="4:8" s="252" customFormat="1" ht="12.75">
      <c r="D842" s="310"/>
      <c r="E842" s="297"/>
      <c r="F842" s="297"/>
      <c r="G842" s="297"/>
      <c r="H842" s="297"/>
    </row>
    <row r="843" spans="4:8" s="252" customFormat="1" ht="12.75">
      <c r="D843" s="310"/>
      <c r="E843" s="297"/>
      <c r="F843" s="297"/>
      <c r="G843" s="297"/>
      <c r="H843" s="297"/>
    </row>
    <row r="844" spans="4:8" s="252" customFormat="1" ht="12.75">
      <c r="D844" s="310"/>
      <c r="E844" s="297"/>
      <c r="F844" s="297"/>
      <c r="G844" s="297"/>
      <c r="H844" s="297"/>
    </row>
    <row r="845" spans="4:8" s="252" customFormat="1" ht="12.75">
      <c r="D845" s="310"/>
      <c r="E845" s="297"/>
      <c r="F845" s="297"/>
      <c r="G845" s="297"/>
      <c r="H845" s="297"/>
    </row>
    <row r="846" spans="4:8" s="252" customFormat="1" ht="12.75">
      <c r="D846" s="310"/>
      <c r="E846" s="297"/>
      <c r="F846" s="297"/>
      <c r="G846" s="297"/>
      <c r="H846" s="297"/>
    </row>
    <row r="847" spans="4:8" s="252" customFormat="1" ht="12.75">
      <c r="D847" s="310"/>
      <c r="E847" s="297"/>
      <c r="F847" s="297"/>
      <c r="G847" s="297"/>
      <c r="H847" s="297"/>
    </row>
    <row r="848" spans="4:8" s="252" customFormat="1" ht="12.75">
      <c r="D848" s="310"/>
      <c r="E848" s="297"/>
      <c r="F848" s="297"/>
      <c r="G848" s="297"/>
      <c r="H848" s="297"/>
    </row>
    <row r="849" spans="4:8" s="252" customFormat="1" ht="12.75">
      <c r="D849" s="310"/>
      <c r="E849" s="297"/>
      <c r="F849" s="297"/>
      <c r="G849" s="297"/>
      <c r="H849" s="297"/>
    </row>
    <row r="850" spans="4:8" s="252" customFormat="1" ht="12.75">
      <c r="D850" s="310"/>
      <c r="E850" s="297"/>
      <c r="F850" s="297"/>
      <c r="G850" s="297"/>
      <c r="H850" s="297"/>
    </row>
    <row r="851" spans="4:8" s="252" customFormat="1" ht="12.75">
      <c r="D851" s="310"/>
      <c r="E851" s="297"/>
      <c r="F851" s="297"/>
      <c r="G851" s="297"/>
      <c r="H851" s="297"/>
    </row>
    <row r="852" spans="4:8" s="252" customFormat="1" ht="12.75">
      <c r="D852" s="310"/>
      <c r="E852" s="297"/>
      <c r="F852" s="297"/>
      <c r="G852" s="297"/>
      <c r="H852" s="297"/>
    </row>
    <row r="853" spans="4:8" s="252" customFormat="1" ht="12.75">
      <c r="D853" s="310"/>
      <c r="E853" s="297"/>
      <c r="F853" s="297"/>
      <c r="G853" s="297"/>
      <c r="H853" s="297"/>
    </row>
    <row r="854" spans="4:8" s="252" customFormat="1" ht="12.75">
      <c r="D854" s="310"/>
      <c r="E854" s="297"/>
      <c r="F854" s="297"/>
      <c r="G854" s="297"/>
      <c r="H854" s="297"/>
    </row>
    <row r="855" spans="4:8" s="252" customFormat="1" ht="12.75">
      <c r="D855" s="310"/>
      <c r="E855" s="297"/>
      <c r="F855" s="297"/>
      <c r="G855" s="297"/>
      <c r="H855" s="297"/>
    </row>
    <row r="856" spans="4:8" s="252" customFormat="1" ht="12.75">
      <c r="D856" s="310"/>
      <c r="E856" s="297"/>
      <c r="F856" s="297"/>
      <c r="G856" s="297"/>
      <c r="H856" s="297"/>
    </row>
    <row r="857" spans="4:8" s="252" customFormat="1" ht="12.75">
      <c r="D857" s="310"/>
      <c r="E857" s="297"/>
      <c r="F857" s="297"/>
      <c r="G857" s="297"/>
      <c r="H857" s="297"/>
    </row>
    <row r="858" spans="4:8" s="252" customFormat="1" ht="12.75">
      <c r="D858" s="310"/>
      <c r="E858" s="297"/>
      <c r="F858" s="297"/>
      <c r="G858" s="297"/>
      <c r="H858" s="297"/>
    </row>
    <row r="859" spans="4:8" s="252" customFormat="1" ht="12.75">
      <c r="D859" s="310"/>
      <c r="E859" s="297"/>
      <c r="F859" s="297"/>
      <c r="G859" s="297"/>
      <c r="H859" s="297"/>
    </row>
    <row r="860" spans="4:8" s="252" customFormat="1" ht="12.75">
      <c r="D860" s="310"/>
      <c r="E860" s="297"/>
      <c r="F860" s="297"/>
      <c r="G860" s="297"/>
      <c r="H860" s="297"/>
    </row>
    <row r="861" spans="4:8" s="252" customFormat="1" ht="12.75">
      <c r="D861" s="310"/>
      <c r="E861" s="297"/>
      <c r="F861" s="297"/>
      <c r="G861" s="297"/>
      <c r="H861" s="297"/>
    </row>
    <row r="862" spans="4:8" s="252" customFormat="1" ht="12.75">
      <c r="D862" s="310"/>
      <c r="E862" s="297"/>
      <c r="F862" s="297"/>
      <c r="G862" s="297"/>
      <c r="H862" s="297"/>
    </row>
    <row r="863" spans="4:8" s="252" customFormat="1" ht="12.75">
      <c r="D863" s="310"/>
      <c r="E863" s="297"/>
      <c r="F863" s="297"/>
      <c r="G863" s="297"/>
      <c r="H863" s="297"/>
    </row>
    <row r="864" spans="4:8" s="252" customFormat="1" ht="12.75">
      <c r="D864" s="310"/>
      <c r="E864" s="297"/>
      <c r="F864" s="297"/>
      <c r="G864" s="297"/>
      <c r="H864" s="297"/>
    </row>
    <row r="865" spans="4:8" s="252" customFormat="1" ht="12.75">
      <c r="D865" s="310"/>
      <c r="E865" s="297"/>
      <c r="F865" s="297"/>
      <c r="G865" s="297"/>
      <c r="H865" s="297"/>
    </row>
    <row r="866" spans="4:8" s="252" customFormat="1" ht="12.75">
      <c r="D866" s="310"/>
      <c r="E866" s="297"/>
      <c r="F866" s="297"/>
      <c r="G866" s="297"/>
      <c r="H866" s="297"/>
    </row>
    <row r="867" spans="4:8" s="252" customFormat="1" ht="12.75">
      <c r="D867" s="310"/>
      <c r="E867" s="297"/>
      <c r="F867" s="297"/>
      <c r="G867" s="297"/>
      <c r="H867" s="297"/>
    </row>
    <row r="868" spans="4:8" s="252" customFormat="1" ht="12.75">
      <c r="D868" s="310"/>
      <c r="E868" s="297"/>
      <c r="F868" s="297"/>
      <c r="G868" s="297"/>
      <c r="H868" s="297"/>
    </row>
    <row r="869" spans="4:8" s="252" customFormat="1" ht="12.75">
      <c r="D869" s="310"/>
      <c r="E869" s="297"/>
      <c r="F869" s="297"/>
      <c r="G869" s="297"/>
      <c r="H869" s="297"/>
    </row>
    <row r="870" spans="4:8" s="252" customFormat="1" ht="12.75">
      <c r="D870" s="310"/>
      <c r="E870" s="297"/>
      <c r="F870" s="297"/>
      <c r="G870" s="297"/>
      <c r="H870" s="297"/>
    </row>
    <row r="871" spans="4:8" s="252" customFormat="1" ht="12.75">
      <c r="D871" s="310"/>
      <c r="E871" s="297"/>
      <c r="F871" s="297"/>
      <c r="G871" s="297"/>
      <c r="H871" s="297"/>
    </row>
    <row r="872" spans="4:8" s="252" customFormat="1" ht="12.75">
      <c r="D872" s="310"/>
      <c r="E872" s="297"/>
      <c r="F872" s="297"/>
      <c r="G872" s="297"/>
      <c r="H872" s="297"/>
    </row>
    <row r="873" spans="4:8" s="252" customFormat="1" ht="12.75">
      <c r="D873" s="310"/>
      <c r="E873" s="297"/>
      <c r="F873" s="297"/>
      <c r="G873" s="297"/>
      <c r="H873" s="297"/>
    </row>
    <row r="874" spans="4:8" s="252" customFormat="1" ht="12.75">
      <c r="D874" s="310"/>
      <c r="E874" s="297"/>
      <c r="F874" s="297"/>
      <c r="G874" s="297"/>
      <c r="H874" s="297"/>
    </row>
    <row r="875" spans="4:8" s="252" customFormat="1" ht="12.75">
      <c r="D875" s="310"/>
      <c r="E875" s="297"/>
      <c r="F875" s="297"/>
      <c r="G875" s="297"/>
      <c r="H875" s="297"/>
    </row>
    <row r="876" spans="4:8" s="252" customFormat="1" ht="12.75">
      <c r="D876" s="310"/>
      <c r="E876" s="297"/>
      <c r="F876" s="297"/>
      <c r="G876" s="297"/>
      <c r="H876" s="297"/>
    </row>
    <row r="877" spans="4:8" s="252" customFormat="1" ht="12.75">
      <c r="D877" s="310"/>
      <c r="E877" s="297"/>
      <c r="F877" s="297"/>
      <c r="G877" s="297"/>
      <c r="H877" s="297"/>
    </row>
    <row r="878" spans="4:8" s="252" customFormat="1" ht="12.75">
      <c r="D878" s="310"/>
      <c r="E878" s="297"/>
      <c r="F878" s="297"/>
      <c r="G878" s="297"/>
      <c r="H878" s="297"/>
    </row>
    <row r="879" spans="4:8" s="252" customFormat="1" ht="12.75">
      <c r="D879" s="310"/>
      <c r="E879" s="297"/>
      <c r="F879" s="297"/>
      <c r="G879" s="297"/>
      <c r="H879" s="297"/>
    </row>
    <row r="880" spans="4:8" s="252" customFormat="1" ht="12.75">
      <c r="D880" s="310"/>
      <c r="E880" s="297"/>
      <c r="F880" s="297"/>
      <c r="G880" s="297"/>
      <c r="H880" s="297"/>
    </row>
    <row r="881" spans="4:8" s="252" customFormat="1" ht="12.75">
      <c r="D881" s="310"/>
      <c r="E881" s="297"/>
      <c r="F881" s="297"/>
      <c r="G881" s="297"/>
      <c r="H881" s="297"/>
    </row>
    <row r="882" spans="4:8" s="252" customFormat="1" ht="12.75">
      <c r="D882" s="310"/>
      <c r="E882" s="297"/>
      <c r="F882" s="297"/>
      <c r="G882" s="297"/>
      <c r="H882" s="297"/>
    </row>
    <row r="883" spans="4:8" s="252" customFormat="1" ht="12.75">
      <c r="D883" s="310"/>
      <c r="E883" s="297"/>
      <c r="F883" s="297"/>
      <c r="G883" s="297"/>
      <c r="H883" s="297"/>
    </row>
    <row r="884" spans="4:8" s="252" customFormat="1" ht="12.75">
      <c r="D884" s="310"/>
      <c r="E884" s="297"/>
      <c r="F884" s="297"/>
      <c r="G884" s="297"/>
      <c r="H884" s="297"/>
    </row>
    <row r="885" spans="4:8" s="252" customFormat="1" ht="12.75">
      <c r="D885" s="310"/>
      <c r="E885" s="297"/>
      <c r="F885" s="297"/>
      <c r="G885" s="297"/>
      <c r="H885" s="297"/>
    </row>
    <row r="886" spans="4:8" s="252" customFormat="1" ht="12.75">
      <c r="D886" s="310"/>
      <c r="E886" s="297"/>
      <c r="F886" s="297"/>
      <c r="G886" s="297"/>
      <c r="H886" s="297"/>
    </row>
    <row r="887" spans="4:8" s="252" customFormat="1" ht="12.75">
      <c r="D887" s="310"/>
      <c r="E887" s="297"/>
      <c r="F887" s="297"/>
      <c r="G887" s="297"/>
      <c r="H887" s="297"/>
    </row>
    <row r="888" spans="4:8" s="252" customFormat="1" ht="12.75">
      <c r="D888" s="310"/>
      <c r="E888" s="297"/>
      <c r="F888" s="297"/>
      <c r="G888" s="297"/>
      <c r="H888" s="297"/>
    </row>
    <row r="889" spans="4:8" s="252" customFormat="1" ht="12.75">
      <c r="D889" s="310"/>
      <c r="E889" s="297"/>
      <c r="F889" s="297"/>
      <c r="G889" s="297"/>
      <c r="H889" s="297"/>
    </row>
    <row r="890" spans="4:8" s="252" customFormat="1" ht="12.75">
      <c r="D890" s="310"/>
      <c r="E890" s="297"/>
      <c r="F890" s="297"/>
      <c r="G890" s="297"/>
      <c r="H890" s="297"/>
    </row>
    <row r="891" spans="4:8" s="252" customFormat="1" ht="12.75">
      <c r="D891" s="310"/>
      <c r="E891" s="297"/>
      <c r="F891" s="297"/>
      <c r="G891" s="297"/>
      <c r="H891" s="297"/>
    </row>
    <row r="892" spans="4:8" s="252" customFormat="1" ht="12.75">
      <c r="D892" s="310"/>
      <c r="E892" s="297"/>
      <c r="F892" s="297"/>
      <c r="G892" s="297"/>
      <c r="H892" s="297"/>
    </row>
    <row r="893" spans="4:8" s="252" customFormat="1" ht="12.75">
      <c r="D893" s="310"/>
      <c r="E893" s="297"/>
      <c r="F893" s="297"/>
      <c r="G893" s="297"/>
      <c r="H893" s="297"/>
    </row>
    <row r="894" spans="4:8" s="252" customFormat="1" ht="12.75">
      <c r="D894" s="310"/>
      <c r="E894" s="297"/>
      <c r="F894" s="297"/>
      <c r="G894" s="297"/>
      <c r="H894" s="297"/>
    </row>
    <row r="895" spans="4:8" s="252" customFormat="1" ht="12.75">
      <c r="D895" s="310"/>
      <c r="E895" s="297"/>
      <c r="F895" s="297"/>
      <c r="G895" s="297"/>
      <c r="H895" s="297"/>
    </row>
    <row r="896" spans="4:8" s="252" customFormat="1" ht="12.75">
      <c r="D896" s="310"/>
      <c r="E896" s="297"/>
      <c r="F896" s="297"/>
      <c r="G896" s="297"/>
      <c r="H896" s="297"/>
    </row>
    <row r="897" spans="4:8" s="252" customFormat="1" ht="12.75">
      <c r="D897" s="310"/>
      <c r="E897" s="297"/>
      <c r="F897" s="297"/>
      <c r="G897" s="297"/>
      <c r="H897" s="297"/>
    </row>
    <row r="898" spans="4:8" s="252" customFormat="1" ht="12.75">
      <c r="D898" s="310"/>
      <c r="E898" s="297"/>
      <c r="F898" s="297"/>
      <c r="G898" s="297"/>
      <c r="H898" s="297"/>
    </row>
    <row r="899" spans="4:8" s="252" customFormat="1" ht="12.75">
      <c r="D899" s="310"/>
      <c r="E899" s="297"/>
      <c r="F899" s="297"/>
      <c r="G899" s="297"/>
      <c r="H899" s="297"/>
    </row>
    <row r="900" spans="4:8" s="252" customFormat="1" ht="12.75">
      <c r="D900" s="310"/>
      <c r="E900" s="297"/>
      <c r="F900" s="297"/>
      <c r="G900" s="297"/>
      <c r="H900" s="297"/>
    </row>
    <row r="901" spans="4:8" s="252" customFormat="1" ht="12.75">
      <c r="D901" s="310"/>
      <c r="E901" s="297"/>
      <c r="F901" s="297"/>
      <c r="G901" s="297"/>
      <c r="H901" s="297"/>
    </row>
    <row r="902" spans="4:8" s="252" customFormat="1" ht="12.75">
      <c r="D902" s="310"/>
      <c r="E902" s="297"/>
      <c r="F902" s="297"/>
      <c r="G902" s="297"/>
      <c r="H902" s="297"/>
    </row>
    <row r="903" spans="4:8" s="252" customFormat="1" ht="12.75">
      <c r="D903" s="310"/>
      <c r="E903" s="297"/>
      <c r="F903" s="297"/>
      <c r="G903" s="297"/>
      <c r="H903" s="297"/>
    </row>
    <row r="904" spans="4:8" s="252" customFormat="1" ht="12.75">
      <c r="D904" s="310"/>
      <c r="E904" s="297"/>
      <c r="F904" s="297"/>
      <c r="G904" s="297"/>
      <c r="H904" s="297"/>
    </row>
    <row r="905" spans="4:8" s="252" customFormat="1" ht="12.75">
      <c r="D905" s="310"/>
      <c r="E905" s="297"/>
      <c r="F905" s="297"/>
      <c r="G905" s="297"/>
      <c r="H905" s="297"/>
    </row>
    <row r="906" spans="4:8" s="252" customFormat="1" ht="12.75">
      <c r="D906" s="310"/>
      <c r="E906" s="297"/>
      <c r="F906" s="297"/>
      <c r="G906" s="297"/>
      <c r="H906" s="297"/>
    </row>
    <row r="907" spans="4:8" s="252" customFormat="1" ht="12.75">
      <c r="D907" s="310"/>
      <c r="E907" s="297"/>
      <c r="F907" s="297"/>
      <c r="G907" s="297"/>
      <c r="H907" s="297"/>
    </row>
    <row r="908" spans="4:8" s="252" customFormat="1" ht="12.75">
      <c r="D908" s="310"/>
      <c r="E908" s="297"/>
      <c r="F908" s="297"/>
      <c r="G908" s="297"/>
      <c r="H908" s="297"/>
    </row>
    <row r="909" spans="4:8" s="252" customFormat="1" ht="12.75">
      <c r="D909" s="310"/>
      <c r="E909" s="297"/>
      <c r="F909" s="297"/>
      <c r="G909" s="297"/>
      <c r="H909" s="297"/>
    </row>
    <row r="910" spans="4:8" s="252" customFormat="1" ht="12.75">
      <c r="D910" s="310"/>
      <c r="E910" s="297"/>
      <c r="F910" s="297"/>
      <c r="G910" s="297"/>
      <c r="H910" s="297"/>
    </row>
    <row r="911" spans="4:8" s="252" customFormat="1" ht="12.75">
      <c r="D911" s="310"/>
      <c r="E911" s="297"/>
      <c r="F911" s="297"/>
      <c r="G911" s="297"/>
      <c r="H911" s="297"/>
    </row>
    <row r="912" spans="4:8" s="252" customFormat="1" ht="12.75">
      <c r="D912" s="310"/>
      <c r="E912" s="297"/>
      <c r="F912" s="297"/>
      <c r="G912" s="297"/>
      <c r="H912" s="297"/>
    </row>
    <row r="913" spans="4:8" s="252" customFormat="1" ht="12.75">
      <c r="D913" s="310"/>
      <c r="E913" s="297"/>
      <c r="F913" s="297"/>
      <c r="G913" s="297"/>
      <c r="H913" s="297"/>
    </row>
    <row r="914" spans="4:8" s="252" customFormat="1" ht="12.75">
      <c r="D914" s="310"/>
      <c r="E914" s="297"/>
      <c r="F914" s="297"/>
      <c r="G914" s="297"/>
      <c r="H914" s="297"/>
    </row>
    <row r="915" spans="4:8" s="252" customFormat="1" ht="12.75">
      <c r="D915" s="310"/>
      <c r="E915" s="297"/>
      <c r="F915" s="297"/>
      <c r="G915" s="297"/>
      <c r="H915" s="297"/>
    </row>
    <row r="916" spans="4:8" s="252" customFormat="1" ht="12.75">
      <c r="D916" s="310"/>
      <c r="E916" s="297"/>
      <c r="F916" s="297"/>
      <c r="G916" s="297"/>
      <c r="H916" s="297"/>
    </row>
    <row r="917" spans="4:8" s="252" customFormat="1" ht="12.75">
      <c r="D917" s="310"/>
      <c r="E917" s="297"/>
      <c r="F917" s="297"/>
      <c r="G917" s="297"/>
      <c r="H917" s="297"/>
    </row>
    <row r="918" spans="4:8" s="252" customFormat="1" ht="12.75">
      <c r="D918" s="310"/>
      <c r="E918" s="297"/>
      <c r="F918" s="297"/>
      <c r="G918" s="297"/>
      <c r="H918" s="297"/>
    </row>
    <row r="919" spans="4:8" s="252" customFormat="1" ht="12.75">
      <c r="D919" s="310"/>
      <c r="E919" s="297"/>
      <c r="F919" s="297"/>
      <c r="G919" s="297"/>
      <c r="H919" s="297"/>
    </row>
    <row r="920" spans="4:8" s="252" customFormat="1" ht="12.75">
      <c r="D920" s="310"/>
      <c r="E920" s="297"/>
      <c r="F920" s="297"/>
      <c r="G920" s="297"/>
      <c r="H920" s="297"/>
    </row>
    <row r="921" spans="4:8" s="252" customFormat="1" ht="12.75">
      <c r="D921" s="310"/>
      <c r="E921" s="297"/>
      <c r="F921" s="297"/>
      <c r="G921" s="297"/>
      <c r="H921" s="297"/>
    </row>
    <row r="922" spans="4:8" s="252" customFormat="1" ht="12.75">
      <c r="D922" s="310"/>
      <c r="E922" s="297"/>
      <c r="F922" s="297"/>
      <c r="G922" s="297"/>
      <c r="H922" s="297"/>
    </row>
    <row r="923" spans="4:8" s="252" customFormat="1" ht="12.75">
      <c r="D923" s="310"/>
      <c r="E923" s="297"/>
      <c r="F923" s="297"/>
      <c r="G923" s="297"/>
      <c r="H923" s="297"/>
    </row>
    <row r="924" spans="4:8" s="252" customFormat="1" ht="12.75">
      <c r="D924" s="310"/>
      <c r="E924" s="297"/>
      <c r="F924" s="297"/>
      <c r="G924" s="297"/>
      <c r="H924" s="297"/>
    </row>
    <row r="925" spans="4:8" s="252" customFormat="1" ht="12.75">
      <c r="D925" s="310"/>
      <c r="E925" s="297"/>
      <c r="F925" s="297"/>
      <c r="G925" s="297"/>
      <c r="H925" s="297"/>
    </row>
    <row r="926" spans="4:8" s="252" customFormat="1" ht="12.75">
      <c r="D926" s="310"/>
      <c r="E926" s="297"/>
      <c r="F926" s="297"/>
      <c r="G926" s="297"/>
      <c r="H926" s="297"/>
    </row>
    <row r="927" spans="4:8" s="252" customFormat="1" ht="12.75">
      <c r="D927" s="310"/>
      <c r="E927" s="297"/>
      <c r="F927" s="297"/>
      <c r="G927" s="297"/>
      <c r="H927" s="297"/>
    </row>
    <row r="928" spans="4:8" s="252" customFormat="1" ht="12.75">
      <c r="D928" s="310"/>
      <c r="E928" s="297"/>
      <c r="F928" s="297"/>
      <c r="G928" s="297"/>
      <c r="H928" s="297"/>
    </row>
    <row r="929" spans="4:8" s="252" customFormat="1" ht="12.75">
      <c r="D929" s="310"/>
      <c r="E929" s="297"/>
      <c r="F929" s="297"/>
      <c r="G929" s="297"/>
      <c r="H929" s="297"/>
    </row>
    <row r="930" spans="4:8" s="252" customFormat="1" ht="12.75">
      <c r="D930" s="310"/>
      <c r="E930" s="297"/>
      <c r="F930" s="297"/>
      <c r="G930" s="297"/>
      <c r="H930" s="297"/>
    </row>
    <row r="931" spans="4:8" s="252" customFormat="1" ht="12.75">
      <c r="D931" s="310"/>
      <c r="E931" s="297"/>
      <c r="F931" s="297"/>
      <c r="G931" s="297"/>
      <c r="H931" s="297"/>
    </row>
    <row r="932" spans="4:8" s="252" customFormat="1" ht="12.75">
      <c r="D932" s="310"/>
      <c r="E932" s="297"/>
      <c r="F932" s="297"/>
      <c r="G932" s="297"/>
      <c r="H932" s="297"/>
    </row>
    <row r="933" spans="4:8" s="252" customFormat="1" ht="12.75">
      <c r="D933" s="310"/>
      <c r="E933" s="297"/>
      <c r="F933" s="297"/>
      <c r="G933" s="297"/>
      <c r="H933" s="297"/>
    </row>
    <row r="934" spans="4:8" s="252" customFormat="1" ht="12.75">
      <c r="D934" s="310"/>
      <c r="E934" s="297"/>
      <c r="F934" s="297"/>
      <c r="G934" s="297"/>
      <c r="H934" s="297"/>
    </row>
    <row r="935" spans="4:8" s="252" customFormat="1" ht="12.75">
      <c r="D935" s="310"/>
      <c r="E935" s="297"/>
      <c r="F935" s="297"/>
      <c r="G935" s="297"/>
      <c r="H935" s="297"/>
    </row>
    <row r="936" spans="4:8" s="252" customFormat="1" ht="12.75">
      <c r="D936" s="310"/>
      <c r="E936" s="297"/>
      <c r="F936" s="297"/>
      <c r="G936" s="297"/>
      <c r="H936" s="297"/>
    </row>
    <row r="937" spans="4:8" s="252" customFormat="1" ht="12.75">
      <c r="D937" s="310"/>
      <c r="E937" s="297"/>
      <c r="F937" s="297"/>
      <c r="G937" s="297"/>
      <c r="H937" s="297"/>
    </row>
    <row r="938" spans="4:8" s="252" customFormat="1" ht="12.75">
      <c r="D938" s="310"/>
      <c r="E938" s="297"/>
      <c r="F938" s="297"/>
      <c r="G938" s="297"/>
      <c r="H938" s="297"/>
    </row>
    <row r="939" spans="4:8" s="252" customFormat="1" ht="12.75">
      <c r="D939" s="310"/>
      <c r="E939" s="297"/>
      <c r="F939" s="297"/>
      <c r="G939" s="297"/>
      <c r="H939" s="297"/>
    </row>
    <row r="940" spans="4:8" s="252" customFormat="1" ht="12.75">
      <c r="D940" s="310"/>
      <c r="E940" s="297"/>
      <c r="F940" s="297"/>
      <c r="G940" s="297"/>
      <c r="H940" s="297"/>
    </row>
    <row r="941" spans="4:8" s="252" customFormat="1" ht="12.75">
      <c r="D941" s="310"/>
      <c r="E941" s="297"/>
      <c r="F941" s="297"/>
      <c r="G941" s="297"/>
      <c r="H941" s="297"/>
    </row>
    <row r="942" spans="4:8" s="252" customFormat="1" ht="12.75">
      <c r="D942" s="310"/>
      <c r="E942" s="297"/>
      <c r="F942" s="297"/>
      <c r="G942" s="297"/>
      <c r="H942" s="297"/>
    </row>
    <row r="943" spans="4:8" s="252" customFormat="1" ht="12.75">
      <c r="D943" s="310"/>
      <c r="E943" s="297"/>
      <c r="F943" s="297"/>
      <c r="G943" s="297"/>
      <c r="H943" s="297"/>
    </row>
    <row r="944" spans="4:8" s="252" customFormat="1" ht="12.75">
      <c r="D944" s="310"/>
      <c r="E944" s="297"/>
      <c r="F944" s="297"/>
      <c r="G944" s="297"/>
      <c r="H944" s="297"/>
    </row>
    <row r="945" spans="4:8" s="252" customFormat="1" ht="12.75">
      <c r="D945" s="310"/>
      <c r="E945" s="297"/>
      <c r="F945" s="297"/>
      <c r="G945" s="297"/>
      <c r="H945" s="297"/>
    </row>
    <row r="946" spans="4:8" s="252" customFormat="1" ht="12.75">
      <c r="D946" s="310"/>
      <c r="E946" s="297"/>
      <c r="F946" s="297"/>
      <c r="G946" s="297"/>
      <c r="H946" s="297"/>
    </row>
    <row r="947" spans="4:8" s="252" customFormat="1" ht="12.75">
      <c r="D947" s="310"/>
      <c r="E947" s="297"/>
      <c r="F947" s="297"/>
      <c r="G947" s="297"/>
      <c r="H947" s="297"/>
    </row>
    <row r="948" spans="4:8" s="252" customFormat="1" ht="12.75">
      <c r="D948" s="310"/>
      <c r="E948" s="297"/>
      <c r="F948" s="297"/>
      <c r="G948" s="297"/>
      <c r="H948" s="297"/>
    </row>
    <row r="949" spans="4:8" s="252" customFormat="1" ht="12.75">
      <c r="D949" s="310"/>
      <c r="E949" s="297"/>
      <c r="F949" s="297"/>
      <c r="G949" s="297"/>
      <c r="H949" s="297"/>
    </row>
    <row r="950" spans="4:8" s="252" customFormat="1" ht="12.75">
      <c r="D950" s="310"/>
      <c r="E950" s="297"/>
      <c r="F950" s="297"/>
      <c r="G950" s="297"/>
      <c r="H950" s="297"/>
    </row>
    <row r="951" spans="4:8" s="252" customFormat="1" ht="12.75">
      <c r="D951" s="310"/>
      <c r="E951" s="297"/>
      <c r="F951" s="297"/>
      <c r="G951" s="297"/>
      <c r="H951" s="297"/>
    </row>
    <row r="952" spans="4:8" s="252" customFormat="1" ht="12.75">
      <c r="D952" s="310"/>
      <c r="E952" s="297"/>
      <c r="F952" s="297"/>
      <c r="G952" s="297"/>
      <c r="H952" s="297"/>
    </row>
    <row r="953" spans="4:8" s="252" customFormat="1" ht="12.75">
      <c r="D953" s="310"/>
      <c r="E953" s="297"/>
      <c r="F953" s="297"/>
      <c r="G953" s="297"/>
      <c r="H953" s="297"/>
    </row>
    <row r="954" spans="4:8" s="252" customFormat="1" ht="12.75">
      <c r="D954" s="310"/>
      <c r="E954" s="297"/>
      <c r="F954" s="297"/>
      <c r="G954" s="297"/>
      <c r="H954" s="297"/>
    </row>
    <row r="955" spans="4:8" s="252" customFormat="1" ht="12.75">
      <c r="D955" s="310"/>
      <c r="E955" s="297"/>
      <c r="F955" s="297"/>
      <c r="G955" s="297"/>
      <c r="H955" s="297"/>
    </row>
    <row r="956" spans="4:8" s="252" customFormat="1" ht="12.75">
      <c r="D956" s="310"/>
      <c r="E956" s="297"/>
      <c r="F956" s="297"/>
      <c r="G956" s="297"/>
      <c r="H956" s="297"/>
    </row>
    <row r="957" spans="4:8" s="252" customFormat="1" ht="12.75">
      <c r="D957" s="310"/>
      <c r="E957" s="297"/>
      <c r="F957" s="297"/>
      <c r="G957" s="297"/>
      <c r="H957" s="297"/>
    </row>
    <row r="958" spans="4:8" s="252" customFormat="1" ht="12.75">
      <c r="D958" s="310"/>
      <c r="E958" s="297"/>
      <c r="F958" s="297"/>
      <c r="G958" s="297"/>
      <c r="H958" s="297"/>
    </row>
    <row r="959" spans="4:8" s="252" customFormat="1" ht="12.75">
      <c r="D959" s="310"/>
      <c r="E959" s="297"/>
      <c r="F959" s="297"/>
      <c r="G959" s="297"/>
      <c r="H959" s="297"/>
    </row>
    <row r="960" spans="4:8" s="252" customFormat="1" ht="12.75">
      <c r="D960" s="310"/>
      <c r="E960" s="297"/>
      <c r="F960" s="297"/>
      <c r="G960" s="297"/>
      <c r="H960" s="297"/>
    </row>
    <row r="961" spans="4:8" s="252" customFormat="1" ht="12.75">
      <c r="D961" s="310"/>
      <c r="E961" s="297"/>
      <c r="F961" s="297"/>
      <c r="G961" s="297"/>
      <c r="H961" s="297"/>
    </row>
    <row r="962" spans="4:8" s="252" customFormat="1" ht="12.75">
      <c r="D962" s="310"/>
      <c r="E962" s="297"/>
      <c r="F962" s="297"/>
      <c r="G962" s="297"/>
      <c r="H962" s="297"/>
    </row>
    <row r="963" spans="4:8" s="252" customFormat="1" ht="12.75">
      <c r="D963" s="310"/>
      <c r="E963" s="297"/>
      <c r="F963" s="297"/>
      <c r="G963" s="297"/>
      <c r="H963" s="297"/>
    </row>
    <row r="964" spans="4:8" s="252" customFormat="1" ht="12.75">
      <c r="D964" s="310"/>
      <c r="E964" s="297"/>
      <c r="F964" s="297"/>
      <c r="G964" s="297"/>
      <c r="H964" s="297"/>
    </row>
    <row r="965" spans="4:8" s="252" customFormat="1" ht="12.75">
      <c r="D965" s="310"/>
      <c r="E965" s="297"/>
      <c r="F965" s="297"/>
      <c r="G965" s="297"/>
      <c r="H965" s="297"/>
    </row>
    <row r="966" spans="4:8" s="252" customFormat="1" ht="12.75">
      <c r="D966" s="310"/>
      <c r="E966" s="297"/>
      <c r="F966" s="297"/>
      <c r="G966" s="297"/>
      <c r="H966" s="297"/>
    </row>
    <row r="967" spans="4:8" s="252" customFormat="1" ht="12.75">
      <c r="D967" s="310"/>
      <c r="E967" s="297"/>
      <c r="F967" s="297"/>
      <c r="G967" s="297"/>
      <c r="H967" s="297"/>
    </row>
    <row r="968" spans="4:8" s="252" customFormat="1" ht="12.75">
      <c r="D968" s="310"/>
      <c r="E968" s="297"/>
      <c r="F968" s="297"/>
      <c r="G968" s="297"/>
      <c r="H968" s="297"/>
    </row>
    <row r="969" spans="4:8" s="252" customFormat="1" ht="12.75">
      <c r="D969" s="310"/>
      <c r="E969" s="297"/>
      <c r="F969" s="297"/>
      <c r="G969" s="297"/>
      <c r="H969" s="297"/>
    </row>
    <row r="970" spans="4:8" s="252" customFormat="1" ht="12.75">
      <c r="D970" s="310"/>
      <c r="E970" s="297"/>
      <c r="F970" s="297"/>
      <c r="G970" s="297"/>
      <c r="H970" s="297"/>
    </row>
    <row r="971" spans="4:8" s="252" customFormat="1" ht="12.75">
      <c r="D971" s="310"/>
      <c r="E971" s="297"/>
      <c r="F971" s="297"/>
      <c r="G971" s="297"/>
      <c r="H971" s="297"/>
    </row>
    <row r="972" spans="4:8" s="252" customFormat="1" ht="12.75">
      <c r="D972" s="310"/>
      <c r="E972" s="297"/>
      <c r="F972" s="297"/>
      <c r="G972" s="297"/>
      <c r="H972" s="297"/>
    </row>
    <row r="973" spans="4:8" s="252" customFormat="1" ht="12.75">
      <c r="D973" s="310"/>
      <c r="E973" s="297"/>
      <c r="F973" s="297"/>
      <c r="G973" s="297"/>
      <c r="H973" s="297"/>
    </row>
    <row r="974" spans="4:8" s="252" customFormat="1" ht="12.75">
      <c r="D974" s="310"/>
      <c r="E974" s="297"/>
      <c r="F974" s="297"/>
      <c r="G974" s="297"/>
      <c r="H974" s="297"/>
    </row>
    <row r="975" spans="4:8" s="252" customFormat="1" ht="12.75">
      <c r="D975" s="310"/>
      <c r="E975" s="297"/>
      <c r="F975" s="297"/>
      <c r="G975" s="297"/>
      <c r="H975" s="297"/>
    </row>
    <row r="976" spans="4:8" s="252" customFormat="1" ht="12.75">
      <c r="D976" s="310"/>
      <c r="E976" s="297"/>
      <c r="F976" s="297"/>
      <c r="G976" s="297"/>
      <c r="H976" s="297"/>
    </row>
    <row r="977" spans="4:8" s="252" customFormat="1" ht="12.75">
      <c r="D977" s="310"/>
      <c r="E977" s="297"/>
      <c r="F977" s="297"/>
      <c r="G977" s="297"/>
      <c r="H977" s="297"/>
    </row>
    <row r="978" spans="4:8" s="252" customFormat="1" ht="12.75">
      <c r="D978" s="310"/>
      <c r="E978" s="297"/>
      <c r="F978" s="297"/>
      <c r="G978" s="297"/>
      <c r="H978" s="297"/>
    </row>
    <row r="979" spans="4:8" s="252" customFormat="1" ht="12.75">
      <c r="D979" s="310"/>
      <c r="E979" s="297"/>
      <c r="F979" s="297"/>
      <c r="G979" s="297"/>
      <c r="H979" s="297"/>
    </row>
    <row r="980" spans="4:8" s="252" customFormat="1" ht="12.75">
      <c r="D980" s="310"/>
      <c r="E980" s="297"/>
      <c r="F980" s="297"/>
      <c r="G980" s="297"/>
      <c r="H980" s="297"/>
    </row>
    <row r="981" spans="4:8" s="252" customFormat="1" ht="12.75">
      <c r="D981" s="310"/>
      <c r="E981" s="297"/>
      <c r="F981" s="297"/>
      <c r="G981" s="297"/>
      <c r="H981" s="297"/>
    </row>
    <row r="982" spans="4:8" s="252" customFormat="1" ht="12.75">
      <c r="D982" s="310"/>
      <c r="E982" s="297"/>
      <c r="F982" s="297"/>
      <c r="G982" s="297"/>
      <c r="H982" s="297"/>
    </row>
    <row r="983" spans="4:8" s="252" customFormat="1" ht="12.75">
      <c r="D983" s="310"/>
      <c r="E983" s="297"/>
      <c r="F983" s="297"/>
      <c r="G983" s="297"/>
      <c r="H983" s="297"/>
    </row>
    <row r="984" spans="4:8" s="252" customFormat="1" ht="12.75">
      <c r="D984" s="310"/>
      <c r="E984" s="297"/>
      <c r="F984" s="297"/>
      <c r="G984" s="297"/>
      <c r="H984" s="297"/>
    </row>
    <row r="985" spans="4:8" s="252" customFormat="1" ht="12.75">
      <c r="D985" s="310"/>
      <c r="E985" s="297"/>
      <c r="F985" s="297"/>
      <c r="G985" s="297"/>
      <c r="H985" s="297"/>
    </row>
    <row r="986" spans="4:8" s="252" customFormat="1" ht="12.75">
      <c r="D986" s="310"/>
      <c r="E986" s="297"/>
      <c r="F986" s="297"/>
      <c r="G986" s="297"/>
      <c r="H986" s="297"/>
    </row>
    <row r="987" spans="4:8" s="252" customFormat="1" ht="12.75">
      <c r="D987" s="310"/>
      <c r="E987" s="297"/>
      <c r="F987" s="297"/>
      <c r="G987" s="297"/>
      <c r="H987" s="297"/>
    </row>
    <row r="988" spans="4:8" s="252" customFormat="1" ht="12.75">
      <c r="D988" s="310"/>
      <c r="E988" s="297"/>
      <c r="F988" s="297"/>
      <c r="G988" s="297"/>
      <c r="H988" s="297"/>
    </row>
    <row r="989" spans="4:8" s="252" customFormat="1" ht="12.75">
      <c r="D989" s="310"/>
      <c r="E989" s="297"/>
      <c r="F989" s="297"/>
      <c r="G989" s="297"/>
      <c r="H989" s="297"/>
    </row>
    <row r="990" spans="4:8" s="252" customFormat="1" ht="12.75">
      <c r="D990" s="310"/>
      <c r="E990" s="297"/>
      <c r="F990" s="297"/>
      <c r="G990" s="297"/>
      <c r="H990" s="297"/>
    </row>
    <row r="991" spans="4:8" s="252" customFormat="1" ht="12.75">
      <c r="D991" s="310"/>
      <c r="E991" s="297"/>
      <c r="F991" s="297"/>
      <c r="G991" s="297"/>
      <c r="H991" s="297"/>
    </row>
    <row r="992" spans="4:8" s="252" customFormat="1" ht="12.75">
      <c r="D992" s="310"/>
      <c r="E992" s="297"/>
      <c r="F992" s="297"/>
      <c r="G992" s="297"/>
      <c r="H992" s="297"/>
    </row>
    <row r="993" spans="4:8" s="252" customFormat="1" ht="12.75">
      <c r="D993" s="310"/>
      <c r="E993" s="297"/>
      <c r="F993" s="297"/>
      <c r="G993" s="297"/>
      <c r="H993" s="297"/>
    </row>
    <row r="994" spans="4:8" s="252" customFormat="1" ht="12.75">
      <c r="D994" s="310"/>
      <c r="E994" s="297"/>
      <c r="F994" s="297"/>
      <c r="G994" s="297"/>
      <c r="H994" s="297"/>
    </row>
    <row r="995" spans="4:8" s="252" customFormat="1" ht="12.75">
      <c r="D995" s="310"/>
      <c r="E995" s="297"/>
      <c r="F995" s="297"/>
      <c r="G995" s="297"/>
      <c r="H995" s="297"/>
    </row>
    <row r="996" spans="4:8" s="252" customFormat="1" ht="12.75">
      <c r="D996" s="310"/>
      <c r="E996" s="297"/>
      <c r="F996" s="297"/>
      <c r="G996" s="297"/>
      <c r="H996" s="297"/>
    </row>
    <row r="997" spans="4:8" s="252" customFormat="1" ht="12.75">
      <c r="D997" s="310"/>
      <c r="E997" s="297"/>
      <c r="F997" s="297"/>
      <c r="G997" s="297"/>
      <c r="H997" s="297"/>
    </row>
    <row r="998" spans="4:8" s="252" customFormat="1" ht="12.75">
      <c r="D998" s="310"/>
      <c r="E998" s="297"/>
      <c r="F998" s="297"/>
      <c r="G998" s="297"/>
      <c r="H998" s="297"/>
    </row>
    <row r="999" spans="4:8" s="252" customFormat="1" ht="12.75">
      <c r="D999" s="310"/>
      <c r="E999" s="297"/>
      <c r="F999" s="297"/>
      <c r="G999" s="297"/>
      <c r="H999" s="297"/>
    </row>
    <row r="1000" spans="4:8" s="252" customFormat="1" ht="12.75">
      <c r="D1000" s="310"/>
      <c r="E1000" s="297"/>
      <c r="F1000" s="297"/>
      <c r="G1000" s="297"/>
      <c r="H1000" s="297"/>
    </row>
    <row r="1001" spans="4:8" s="252" customFormat="1" ht="12.75">
      <c r="D1001" s="310"/>
      <c r="E1001" s="297"/>
      <c r="F1001" s="297"/>
      <c r="G1001" s="297"/>
      <c r="H1001" s="297"/>
    </row>
    <row r="1002" spans="4:8" s="252" customFormat="1" ht="12.75">
      <c r="D1002" s="310"/>
      <c r="E1002" s="297"/>
      <c r="F1002" s="297"/>
      <c r="G1002" s="297"/>
      <c r="H1002" s="297"/>
    </row>
    <row r="1003" spans="4:8" s="252" customFormat="1" ht="12.75">
      <c r="D1003" s="310"/>
      <c r="E1003" s="297"/>
      <c r="F1003" s="297"/>
      <c r="G1003" s="297"/>
      <c r="H1003" s="297"/>
    </row>
    <row r="1004" spans="4:8" s="252" customFormat="1" ht="12.75">
      <c r="D1004" s="310"/>
      <c r="E1004" s="297"/>
      <c r="F1004" s="297"/>
      <c r="G1004" s="297"/>
      <c r="H1004" s="297"/>
    </row>
    <row r="1005" spans="4:8" s="252" customFormat="1" ht="12.75">
      <c r="D1005" s="310"/>
      <c r="E1005" s="297"/>
      <c r="F1005" s="297"/>
      <c r="G1005" s="297"/>
      <c r="H1005" s="297"/>
    </row>
    <row r="1006" spans="4:8" s="252" customFormat="1" ht="12.75">
      <c r="D1006" s="310"/>
      <c r="E1006" s="297"/>
      <c r="F1006" s="297"/>
      <c r="G1006" s="297"/>
      <c r="H1006" s="297"/>
    </row>
    <row r="1007" spans="4:8" s="252" customFormat="1" ht="12.75">
      <c r="D1007" s="310"/>
      <c r="E1007" s="297"/>
      <c r="F1007" s="297"/>
      <c r="G1007" s="297"/>
      <c r="H1007" s="297"/>
    </row>
    <row r="1008" spans="4:8" s="252" customFormat="1" ht="12.75">
      <c r="D1008" s="310"/>
      <c r="E1008" s="297"/>
      <c r="F1008" s="297"/>
      <c r="G1008" s="297"/>
      <c r="H1008" s="297"/>
    </row>
    <row r="1009" spans="4:8" s="252" customFormat="1" ht="12.75">
      <c r="D1009" s="310"/>
      <c r="E1009" s="297"/>
      <c r="F1009" s="297"/>
      <c r="G1009" s="297"/>
      <c r="H1009" s="297"/>
    </row>
    <row r="1010" spans="4:8" s="252" customFormat="1" ht="12.75">
      <c r="D1010" s="310"/>
      <c r="E1010" s="297"/>
      <c r="F1010" s="297"/>
      <c r="G1010" s="297"/>
      <c r="H1010" s="297"/>
    </row>
    <row r="1011" spans="4:8" s="252" customFormat="1" ht="12.75">
      <c r="D1011" s="310"/>
      <c r="E1011" s="297"/>
      <c r="F1011" s="297"/>
      <c r="G1011" s="297"/>
      <c r="H1011" s="297"/>
    </row>
    <row r="1012" spans="4:8" s="252" customFormat="1" ht="12.75">
      <c r="D1012" s="310"/>
      <c r="E1012" s="297"/>
      <c r="F1012" s="297"/>
      <c r="G1012" s="297"/>
      <c r="H1012" s="297"/>
    </row>
    <row r="1013" spans="4:8" s="252" customFormat="1" ht="12.75">
      <c r="D1013" s="310"/>
      <c r="E1013" s="297"/>
      <c r="F1013" s="297"/>
      <c r="G1013" s="297"/>
      <c r="H1013" s="297"/>
    </row>
    <row r="1014" spans="4:8" s="252" customFormat="1" ht="12.75">
      <c r="D1014" s="310"/>
      <c r="E1014" s="297"/>
      <c r="F1014" s="297"/>
      <c r="G1014" s="297"/>
      <c r="H1014" s="297"/>
    </row>
    <row r="1015" spans="4:8" s="252" customFormat="1" ht="12.75">
      <c r="D1015" s="310"/>
      <c r="E1015" s="297"/>
      <c r="F1015" s="297"/>
      <c r="G1015" s="297"/>
      <c r="H1015" s="297"/>
    </row>
    <row r="1016" spans="4:8" s="252" customFormat="1" ht="12.75">
      <c r="D1016" s="310"/>
      <c r="E1016" s="297"/>
      <c r="F1016" s="297"/>
      <c r="G1016" s="297"/>
      <c r="H1016" s="297"/>
    </row>
    <row r="1017" spans="4:8" s="252" customFormat="1" ht="12.75">
      <c r="D1017" s="310"/>
      <c r="E1017" s="297"/>
      <c r="F1017" s="297"/>
      <c r="G1017" s="297"/>
      <c r="H1017" s="297"/>
    </row>
    <row r="1018" spans="4:8" s="252" customFormat="1" ht="12.75">
      <c r="D1018" s="310"/>
      <c r="E1018" s="297"/>
      <c r="F1018" s="297"/>
      <c r="G1018" s="297"/>
      <c r="H1018" s="297"/>
    </row>
    <row r="1019" spans="4:8" s="252" customFormat="1" ht="12.75">
      <c r="D1019" s="310"/>
      <c r="E1019" s="297"/>
      <c r="F1019" s="297"/>
      <c r="G1019" s="297"/>
      <c r="H1019" s="297"/>
    </row>
    <row r="1020" spans="4:8" s="252" customFormat="1" ht="12.75">
      <c r="D1020" s="310"/>
      <c r="E1020" s="297"/>
      <c r="F1020" s="297"/>
      <c r="G1020" s="297"/>
      <c r="H1020" s="297"/>
    </row>
    <row r="1021" spans="4:8" s="252" customFormat="1" ht="12.75">
      <c r="D1021" s="310"/>
      <c r="E1021" s="297"/>
      <c r="F1021" s="297"/>
      <c r="G1021" s="297"/>
      <c r="H1021" s="297"/>
    </row>
    <row r="1022" spans="4:8" s="252" customFormat="1" ht="12.75">
      <c r="D1022" s="310"/>
      <c r="E1022" s="297"/>
      <c r="F1022" s="297"/>
      <c r="G1022" s="297"/>
      <c r="H1022" s="297"/>
    </row>
    <row r="1023" spans="4:8" s="252" customFormat="1" ht="12.75">
      <c r="D1023" s="310"/>
      <c r="E1023" s="297"/>
      <c r="F1023" s="297"/>
      <c r="G1023" s="297"/>
      <c r="H1023" s="297"/>
    </row>
    <row r="1024" spans="4:8" s="252" customFormat="1" ht="12.75">
      <c r="D1024" s="310"/>
      <c r="E1024" s="297"/>
      <c r="F1024" s="297"/>
      <c r="G1024" s="297"/>
      <c r="H1024" s="297"/>
    </row>
    <row r="1025" spans="4:8" s="252" customFormat="1" ht="12.75">
      <c r="D1025" s="310"/>
      <c r="E1025" s="297"/>
      <c r="F1025" s="297"/>
      <c r="G1025" s="297"/>
      <c r="H1025" s="297"/>
    </row>
    <row r="1026" spans="4:8" s="252" customFormat="1" ht="12.75">
      <c r="D1026" s="310"/>
      <c r="E1026" s="297"/>
      <c r="F1026" s="297"/>
      <c r="G1026" s="297"/>
      <c r="H1026" s="297"/>
    </row>
    <row r="1027" spans="4:8" s="252" customFormat="1" ht="12.75">
      <c r="D1027" s="310"/>
      <c r="E1027" s="297"/>
      <c r="F1027" s="297"/>
      <c r="G1027" s="297"/>
      <c r="H1027" s="297"/>
    </row>
    <row r="1028" spans="4:8" s="252" customFormat="1" ht="12.75">
      <c r="D1028" s="310"/>
      <c r="E1028" s="297"/>
      <c r="F1028" s="297"/>
      <c r="G1028" s="297"/>
      <c r="H1028" s="297"/>
    </row>
    <row r="1029" spans="4:8" s="252" customFormat="1" ht="12.75">
      <c r="D1029" s="310"/>
      <c r="E1029" s="297"/>
      <c r="F1029" s="297"/>
      <c r="G1029" s="297"/>
      <c r="H1029" s="297"/>
    </row>
    <row r="1030" spans="4:8" s="252" customFormat="1" ht="12.75">
      <c r="D1030" s="310"/>
      <c r="E1030" s="297"/>
      <c r="F1030" s="297"/>
      <c r="G1030" s="297"/>
      <c r="H1030" s="297"/>
    </row>
    <row r="1031" spans="4:8" s="252" customFormat="1" ht="12.75">
      <c r="D1031" s="310"/>
      <c r="E1031" s="297"/>
      <c r="F1031" s="297"/>
      <c r="G1031" s="297"/>
      <c r="H1031" s="297"/>
    </row>
    <row r="1032" spans="4:8" s="252" customFormat="1" ht="12.75">
      <c r="D1032" s="310"/>
      <c r="E1032" s="297"/>
      <c r="F1032" s="297"/>
      <c r="G1032" s="297"/>
      <c r="H1032" s="297"/>
    </row>
    <row r="1033" spans="4:8" s="252" customFormat="1" ht="12.75">
      <c r="D1033" s="310"/>
      <c r="E1033" s="297"/>
      <c r="F1033" s="297"/>
      <c r="G1033" s="297"/>
      <c r="H1033" s="297"/>
    </row>
    <row r="1034" spans="4:8" s="252" customFormat="1" ht="12.75">
      <c r="D1034" s="310"/>
      <c r="E1034" s="297"/>
      <c r="F1034" s="297"/>
      <c r="G1034" s="297"/>
      <c r="H1034" s="297"/>
    </row>
    <row r="1035" spans="4:8" s="252" customFormat="1" ht="12.75">
      <c r="D1035" s="310"/>
      <c r="E1035" s="297"/>
      <c r="F1035" s="297"/>
      <c r="G1035" s="297"/>
      <c r="H1035" s="297"/>
    </row>
    <row r="1036" spans="4:8" s="252" customFormat="1" ht="12.75">
      <c r="D1036" s="310"/>
      <c r="E1036" s="297"/>
      <c r="F1036" s="297"/>
      <c r="G1036" s="297"/>
      <c r="H1036" s="297"/>
    </row>
    <row r="1037" spans="4:8" s="252" customFormat="1" ht="12.75">
      <c r="D1037" s="310"/>
      <c r="E1037" s="297"/>
      <c r="F1037" s="297"/>
      <c r="G1037" s="297"/>
      <c r="H1037" s="297"/>
    </row>
    <row r="1038" spans="4:8" s="252" customFormat="1" ht="12.75">
      <c r="D1038" s="310"/>
      <c r="E1038" s="297"/>
      <c r="F1038" s="297"/>
      <c r="G1038" s="297"/>
      <c r="H1038" s="297"/>
    </row>
    <row r="1039" spans="4:8" s="252" customFormat="1" ht="12.75">
      <c r="D1039" s="310"/>
      <c r="E1039" s="297"/>
      <c r="F1039" s="297"/>
      <c r="G1039" s="297"/>
      <c r="H1039" s="297"/>
    </row>
    <row r="1040" spans="4:8" s="252" customFormat="1" ht="12.75">
      <c r="D1040" s="310"/>
      <c r="E1040" s="297"/>
      <c r="F1040" s="297"/>
      <c r="G1040" s="297"/>
      <c r="H1040" s="297"/>
    </row>
    <row r="1041" spans="4:8" s="252" customFormat="1" ht="12.75">
      <c r="D1041" s="310"/>
      <c r="E1041" s="297"/>
      <c r="F1041" s="297"/>
      <c r="G1041" s="297"/>
      <c r="H1041" s="297"/>
    </row>
    <row r="1042" spans="4:8" s="252" customFormat="1" ht="12.75">
      <c r="D1042" s="310"/>
      <c r="E1042" s="297"/>
      <c r="F1042" s="297"/>
      <c r="G1042" s="297"/>
      <c r="H1042" s="297"/>
    </row>
    <row r="1043" spans="4:8" s="252" customFormat="1" ht="12.75">
      <c r="D1043" s="310"/>
      <c r="E1043" s="297"/>
      <c r="F1043" s="297"/>
      <c r="G1043" s="297"/>
      <c r="H1043" s="297"/>
    </row>
    <row r="1044" spans="4:8" s="252" customFormat="1" ht="12.75">
      <c r="D1044" s="310"/>
      <c r="E1044" s="297"/>
      <c r="F1044" s="297"/>
      <c r="G1044" s="297"/>
      <c r="H1044" s="297"/>
    </row>
    <row r="1045" spans="4:8" s="252" customFormat="1" ht="12.75">
      <c r="D1045" s="310"/>
      <c r="E1045" s="297"/>
      <c r="F1045" s="297"/>
      <c r="G1045" s="297"/>
      <c r="H1045" s="297"/>
    </row>
    <row r="1046" spans="4:8" s="252" customFormat="1" ht="12.75">
      <c r="D1046" s="310"/>
      <c r="E1046" s="297"/>
      <c r="F1046" s="297"/>
      <c r="G1046" s="297"/>
      <c r="H1046" s="297"/>
    </row>
    <row r="1047" spans="4:8" s="252" customFormat="1" ht="12.75">
      <c r="D1047" s="310"/>
      <c r="E1047" s="297"/>
      <c r="F1047" s="297"/>
      <c r="G1047" s="297"/>
      <c r="H1047" s="297"/>
    </row>
    <row r="1048" spans="4:8" s="252" customFormat="1" ht="12.75">
      <c r="D1048" s="310"/>
      <c r="E1048" s="297"/>
      <c r="F1048" s="297"/>
      <c r="G1048" s="297"/>
      <c r="H1048" s="297"/>
    </row>
    <row r="1049" spans="4:8" s="252" customFormat="1" ht="12.75">
      <c r="D1049" s="310"/>
      <c r="E1049" s="297"/>
      <c r="F1049" s="297"/>
      <c r="G1049" s="297"/>
      <c r="H1049" s="297"/>
    </row>
    <row r="1050" spans="4:8" s="252" customFormat="1" ht="12.75">
      <c r="D1050" s="310"/>
      <c r="E1050" s="297"/>
      <c r="F1050" s="297"/>
      <c r="G1050" s="297"/>
      <c r="H1050" s="297"/>
    </row>
    <row r="1051" spans="4:8" s="252" customFormat="1" ht="12.75">
      <c r="D1051" s="310"/>
      <c r="E1051" s="297"/>
      <c r="F1051" s="297"/>
      <c r="G1051" s="297"/>
      <c r="H1051" s="297"/>
    </row>
    <row r="1052" spans="4:8" s="252" customFormat="1" ht="12.75">
      <c r="D1052" s="310"/>
      <c r="E1052" s="297"/>
      <c r="F1052" s="297"/>
      <c r="G1052" s="297"/>
      <c r="H1052" s="297"/>
    </row>
    <row r="1053" spans="4:8" s="252" customFormat="1" ht="12.75">
      <c r="D1053" s="310"/>
      <c r="E1053" s="297"/>
      <c r="F1053" s="297"/>
      <c r="G1053" s="297"/>
      <c r="H1053" s="297"/>
    </row>
    <row r="1054" spans="4:8" s="252" customFormat="1" ht="12.75">
      <c r="D1054" s="310"/>
      <c r="E1054" s="297"/>
      <c r="F1054" s="297"/>
      <c r="G1054" s="297"/>
      <c r="H1054" s="297"/>
    </row>
    <row r="1055" spans="4:8" s="252" customFormat="1" ht="12.75">
      <c r="D1055" s="310"/>
      <c r="E1055" s="297"/>
      <c r="F1055" s="297"/>
      <c r="G1055" s="297"/>
      <c r="H1055" s="297"/>
    </row>
    <row r="1056" spans="4:8" s="252" customFormat="1" ht="12.75">
      <c r="D1056" s="310"/>
      <c r="E1056" s="297"/>
      <c r="F1056" s="297"/>
      <c r="G1056" s="297"/>
      <c r="H1056" s="297"/>
    </row>
    <row r="1057" spans="4:8" s="252" customFormat="1" ht="12.75">
      <c r="D1057" s="310"/>
      <c r="E1057" s="297"/>
      <c r="F1057" s="297"/>
      <c r="G1057" s="297"/>
      <c r="H1057" s="297"/>
    </row>
    <row r="1058" spans="4:8" s="252" customFormat="1" ht="12.75">
      <c r="D1058" s="310"/>
      <c r="E1058" s="297"/>
      <c r="F1058" s="297"/>
      <c r="G1058" s="297"/>
      <c r="H1058" s="297"/>
    </row>
    <row r="1059" spans="4:8" s="252" customFormat="1" ht="12.75">
      <c r="D1059" s="310"/>
      <c r="E1059" s="297"/>
      <c r="F1059" s="297"/>
      <c r="G1059" s="297"/>
      <c r="H1059" s="297"/>
    </row>
    <row r="1060" spans="4:8" s="252" customFormat="1" ht="12.75">
      <c r="D1060" s="310"/>
      <c r="E1060" s="297"/>
      <c r="F1060" s="297"/>
      <c r="G1060" s="297"/>
      <c r="H1060" s="297"/>
    </row>
    <row r="1061" spans="4:8" s="252" customFormat="1" ht="12.75">
      <c r="D1061" s="310"/>
      <c r="E1061" s="297"/>
      <c r="F1061" s="297"/>
      <c r="G1061" s="297"/>
      <c r="H1061" s="297"/>
    </row>
    <row r="1062" spans="4:8" s="252" customFormat="1" ht="12.75">
      <c r="D1062" s="310"/>
      <c r="E1062" s="297"/>
      <c r="F1062" s="297"/>
      <c r="G1062" s="297"/>
      <c r="H1062" s="297"/>
    </row>
    <row r="1063" spans="4:8" s="252" customFormat="1" ht="12.75">
      <c r="D1063" s="310"/>
      <c r="E1063" s="297"/>
      <c r="F1063" s="297"/>
      <c r="G1063" s="297"/>
      <c r="H1063" s="297"/>
    </row>
    <row r="1064" spans="4:8" s="252" customFormat="1" ht="12.75">
      <c r="D1064" s="310"/>
      <c r="E1064" s="297"/>
      <c r="F1064" s="297"/>
      <c r="G1064" s="297"/>
      <c r="H1064" s="297"/>
    </row>
    <row r="1065" spans="4:8" s="252" customFormat="1" ht="12.75">
      <c r="D1065" s="310"/>
      <c r="E1065" s="297"/>
      <c r="F1065" s="297"/>
      <c r="G1065" s="297"/>
      <c r="H1065" s="297"/>
    </row>
    <row r="1066" spans="4:8" s="252" customFormat="1" ht="12.75">
      <c r="D1066" s="310"/>
      <c r="E1066" s="297"/>
      <c r="F1066" s="297"/>
      <c r="G1066" s="297"/>
      <c r="H1066" s="297"/>
    </row>
    <row r="1067" spans="4:8" s="252" customFormat="1" ht="12.75">
      <c r="D1067" s="310"/>
      <c r="E1067" s="297"/>
      <c r="F1067" s="297"/>
      <c r="G1067" s="297"/>
      <c r="H1067" s="297"/>
    </row>
    <row r="1068" spans="4:8" s="252" customFormat="1" ht="12.75">
      <c r="D1068" s="310"/>
      <c r="E1068" s="297"/>
      <c r="F1068" s="297"/>
      <c r="G1068" s="297"/>
      <c r="H1068" s="297"/>
    </row>
    <row r="1069" spans="4:8" s="252" customFormat="1" ht="12.75">
      <c r="D1069" s="310"/>
      <c r="E1069" s="297"/>
      <c r="F1069" s="297"/>
      <c r="G1069" s="297"/>
      <c r="H1069" s="297"/>
    </row>
    <row r="1070" spans="4:8" s="252" customFormat="1" ht="12.75">
      <c r="D1070" s="310"/>
      <c r="E1070" s="297"/>
      <c r="F1070" s="297"/>
      <c r="G1070" s="297"/>
      <c r="H1070" s="297"/>
    </row>
    <row r="1071" spans="4:8" s="252" customFormat="1" ht="12.75">
      <c r="D1071" s="310"/>
      <c r="E1071" s="297"/>
      <c r="F1071" s="297"/>
      <c r="G1071" s="297"/>
      <c r="H1071" s="297"/>
    </row>
    <row r="1072" spans="4:8" s="252" customFormat="1" ht="12.75">
      <c r="D1072" s="310"/>
      <c r="E1072" s="297"/>
      <c r="F1072" s="297"/>
      <c r="G1072" s="297"/>
      <c r="H1072" s="297"/>
    </row>
    <row r="1073" spans="4:8" s="252" customFormat="1" ht="12.75">
      <c r="D1073" s="310"/>
      <c r="E1073" s="297"/>
      <c r="F1073" s="297"/>
      <c r="G1073" s="297"/>
      <c r="H1073" s="297"/>
    </row>
    <row r="1074" spans="4:8" s="252" customFormat="1" ht="12.75">
      <c r="D1074" s="310"/>
      <c r="E1074" s="297"/>
      <c r="F1074" s="297"/>
      <c r="G1074" s="297"/>
      <c r="H1074" s="297"/>
    </row>
    <row r="1075" spans="4:8" s="252" customFormat="1" ht="12.75">
      <c r="D1075" s="310"/>
      <c r="E1075" s="297"/>
      <c r="F1075" s="297"/>
      <c r="G1075" s="297"/>
      <c r="H1075" s="297"/>
    </row>
    <row r="1076" spans="4:8" s="252" customFormat="1" ht="12.75">
      <c r="D1076" s="310"/>
      <c r="E1076" s="297"/>
      <c r="F1076" s="297"/>
      <c r="G1076" s="297"/>
      <c r="H1076" s="297"/>
    </row>
    <row r="1077" spans="4:8" s="252" customFormat="1" ht="12.75">
      <c r="D1077" s="310"/>
      <c r="E1077" s="297"/>
      <c r="F1077" s="297"/>
      <c r="G1077" s="297"/>
      <c r="H1077" s="297"/>
    </row>
    <row r="1078" spans="4:8" s="252" customFormat="1" ht="12.75">
      <c r="D1078" s="310"/>
      <c r="E1078" s="297"/>
      <c r="F1078" s="297"/>
      <c r="G1078" s="297"/>
      <c r="H1078" s="297"/>
    </row>
    <row r="1079" spans="4:8" s="252" customFormat="1" ht="12.75">
      <c r="D1079" s="310"/>
      <c r="E1079" s="297"/>
      <c r="F1079" s="297"/>
      <c r="G1079" s="297"/>
      <c r="H1079" s="297"/>
    </row>
    <row r="1080" spans="4:8" s="252" customFormat="1" ht="12.75">
      <c r="D1080" s="310"/>
      <c r="E1080" s="297"/>
      <c r="F1080" s="297"/>
      <c r="G1080" s="297"/>
      <c r="H1080" s="297"/>
    </row>
    <row r="1081" spans="4:8" s="252" customFormat="1" ht="12.75">
      <c r="D1081" s="310"/>
      <c r="E1081" s="297"/>
      <c r="F1081" s="297"/>
      <c r="G1081" s="297"/>
      <c r="H1081" s="297"/>
    </row>
    <row r="1082" spans="4:8" s="252" customFormat="1" ht="12.75">
      <c r="D1082" s="310"/>
      <c r="E1082" s="297"/>
      <c r="F1082" s="297"/>
      <c r="G1082" s="297"/>
      <c r="H1082" s="297"/>
    </row>
    <row r="1083" spans="4:8" s="252" customFormat="1" ht="12.75">
      <c r="D1083" s="310"/>
      <c r="E1083" s="297"/>
      <c r="F1083" s="297"/>
      <c r="G1083" s="297"/>
      <c r="H1083" s="297"/>
    </row>
    <row r="1084" spans="4:8" s="252" customFormat="1" ht="12.75">
      <c r="D1084" s="310"/>
      <c r="E1084" s="297"/>
      <c r="F1084" s="297"/>
      <c r="G1084" s="297"/>
      <c r="H1084" s="297"/>
    </row>
    <row r="1085" spans="4:8" s="252" customFormat="1" ht="12.75">
      <c r="D1085" s="310"/>
      <c r="E1085" s="297"/>
      <c r="F1085" s="297"/>
      <c r="G1085" s="297"/>
      <c r="H1085" s="297"/>
    </row>
    <row r="1086" spans="4:8" s="252" customFormat="1" ht="12.75">
      <c r="D1086" s="310"/>
      <c r="E1086" s="297"/>
      <c r="F1086" s="297"/>
      <c r="G1086" s="297"/>
      <c r="H1086" s="297"/>
    </row>
    <row r="1087" spans="4:8" s="252" customFormat="1" ht="12.75">
      <c r="D1087" s="310"/>
      <c r="E1087" s="297"/>
      <c r="F1087" s="297"/>
      <c r="G1087" s="297"/>
      <c r="H1087" s="297"/>
    </row>
    <row r="1088" spans="4:8" s="252" customFormat="1" ht="12.75">
      <c r="D1088" s="310"/>
      <c r="E1088" s="297"/>
      <c r="F1088" s="297"/>
      <c r="G1088" s="297"/>
      <c r="H1088" s="297"/>
    </row>
    <row r="1089" spans="4:8" s="252" customFormat="1" ht="12.75">
      <c r="D1089" s="310"/>
      <c r="E1089" s="297"/>
      <c r="F1089" s="297"/>
      <c r="G1089" s="297"/>
      <c r="H1089" s="297"/>
    </row>
    <row r="1090" spans="4:8" s="252" customFormat="1" ht="12.75">
      <c r="D1090" s="310"/>
      <c r="E1090" s="297"/>
      <c r="F1090" s="297"/>
      <c r="G1090" s="297"/>
      <c r="H1090" s="297"/>
    </row>
    <row r="1091" spans="4:8" s="252" customFormat="1" ht="12.75">
      <c r="D1091" s="310"/>
      <c r="E1091" s="297"/>
      <c r="F1091" s="297"/>
      <c r="G1091" s="297"/>
      <c r="H1091" s="297"/>
    </row>
    <row r="1092" spans="4:8" s="252" customFormat="1" ht="12.75">
      <c r="D1092" s="310"/>
      <c r="E1092" s="297"/>
      <c r="F1092" s="297"/>
      <c r="G1092" s="297"/>
      <c r="H1092" s="297"/>
    </row>
    <row r="1093" spans="4:8" s="252" customFormat="1" ht="12.75">
      <c r="D1093" s="310"/>
      <c r="E1093" s="297"/>
      <c r="F1093" s="297"/>
      <c r="G1093" s="297"/>
      <c r="H1093" s="297"/>
    </row>
    <row r="1094" spans="4:8" s="252" customFormat="1" ht="12.75">
      <c r="D1094" s="310"/>
      <c r="E1094" s="297"/>
      <c r="F1094" s="297"/>
      <c r="G1094" s="297"/>
      <c r="H1094" s="297"/>
    </row>
    <row r="1095" spans="4:8" s="252" customFormat="1" ht="12.75">
      <c r="D1095" s="310"/>
      <c r="E1095" s="297"/>
      <c r="F1095" s="297"/>
      <c r="G1095" s="297"/>
      <c r="H1095" s="297"/>
    </row>
    <row r="1096" spans="4:8" s="252" customFormat="1" ht="12.75">
      <c r="D1096" s="310"/>
      <c r="E1096" s="297"/>
      <c r="F1096" s="297"/>
      <c r="G1096" s="297"/>
      <c r="H1096" s="297"/>
    </row>
    <row r="1097" spans="4:8" s="252" customFormat="1" ht="12.75">
      <c r="D1097" s="310"/>
      <c r="E1097" s="297"/>
      <c r="F1097" s="297"/>
      <c r="G1097" s="297"/>
      <c r="H1097" s="297"/>
    </row>
    <row r="1098" spans="4:8" s="252" customFormat="1" ht="12.75">
      <c r="D1098" s="310"/>
      <c r="E1098" s="297"/>
      <c r="F1098" s="297"/>
      <c r="G1098" s="297"/>
      <c r="H1098" s="297"/>
    </row>
    <row r="1099" spans="4:8" s="252" customFormat="1" ht="12.75">
      <c r="D1099" s="310"/>
      <c r="E1099" s="297"/>
      <c r="F1099" s="297"/>
      <c r="G1099" s="297"/>
      <c r="H1099" s="297"/>
    </row>
    <row r="1100" spans="4:8" s="252" customFormat="1" ht="12.75">
      <c r="D1100" s="310"/>
      <c r="E1100" s="297"/>
      <c r="F1100" s="297"/>
      <c r="G1100" s="297"/>
      <c r="H1100" s="297"/>
    </row>
    <row r="1101" spans="4:8" s="252" customFormat="1" ht="12.75">
      <c r="D1101" s="310"/>
      <c r="E1101" s="297"/>
      <c r="F1101" s="297"/>
      <c r="G1101" s="297"/>
      <c r="H1101" s="297"/>
    </row>
    <row r="1102" spans="4:8" s="252" customFormat="1" ht="12.75">
      <c r="D1102" s="310"/>
      <c r="E1102" s="297"/>
      <c r="F1102" s="297"/>
      <c r="G1102" s="297"/>
      <c r="H1102" s="297"/>
    </row>
    <row r="1103" spans="4:8" s="252" customFormat="1" ht="12.75">
      <c r="D1103" s="310"/>
      <c r="E1103" s="297"/>
      <c r="F1103" s="297"/>
      <c r="G1103" s="297"/>
      <c r="H1103" s="297"/>
    </row>
    <row r="1104" spans="4:8" s="252" customFormat="1" ht="12.75">
      <c r="D1104" s="310"/>
      <c r="E1104" s="297"/>
      <c r="F1104" s="297"/>
      <c r="G1104" s="297"/>
      <c r="H1104" s="297"/>
    </row>
    <row r="1105" spans="4:8" s="252" customFormat="1" ht="12.75">
      <c r="D1105" s="310"/>
      <c r="E1105" s="297"/>
      <c r="F1105" s="297"/>
      <c r="G1105" s="297"/>
      <c r="H1105" s="297"/>
    </row>
    <row r="1106" spans="4:8" s="252" customFormat="1" ht="12.75">
      <c r="D1106" s="310"/>
      <c r="E1106" s="297"/>
      <c r="F1106" s="297"/>
      <c r="G1106" s="297"/>
      <c r="H1106" s="297"/>
    </row>
    <row r="1107" spans="4:8" s="252" customFormat="1" ht="12.75">
      <c r="D1107" s="310"/>
      <c r="E1107" s="297"/>
      <c r="F1107" s="297"/>
      <c r="G1107" s="297"/>
      <c r="H1107" s="297"/>
    </row>
    <row r="1108" spans="4:8" s="252" customFormat="1" ht="12.75">
      <c r="D1108" s="310"/>
      <c r="E1108" s="297"/>
      <c r="F1108" s="297"/>
      <c r="G1108" s="297"/>
      <c r="H1108" s="297"/>
    </row>
    <row r="1109" spans="4:8" s="252" customFormat="1" ht="12.75">
      <c r="D1109" s="310"/>
      <c r="E1109" s="297"/>
      <c r="F1109" s="297"/>
      <c r="G1109" s="297"/>
      <c r="H1109" s="297"/>
    </row>
    <row r="1110" spans="4:8" s="252" customFormat="1" ht="12.75">
      <c r="D1110" s="310"/>
      <c r="E1110" s="297"/>
      <c r="F1110" s="297"/>
      <c r="G1110" s="297"/>
      <c r="H1110" s="297"/>
    </row>
    <row r="1111" spans="4:8" s="252" customFormat="1" ht="12.75">
      <c r="D1111" s="310"/>
      <c r="E1111" s="297"/>
      <c r="F1111" s="297"/>
      <c r="G1111" s="297"/>
      <c r="H1111" s="297"/>
    </row>
    <row r="1112" spans="4:8" s="252" customFormat="1" ht="12.75">
      <c r="D1112" s="310"/>
      <c r="E1112" s="297"/>
      <c r="F1112" s="297"/>
      <c r="G1112" s="297"/>
      <c r="H1112" s="297"/>
    </row>
    <row r="1113" spans="4:8" s="252" customFormat="1" ht="12.75">
      <c r="D1113" s="310"/>
      <c r="E1113" s="297"/>
      <c r="F1113" s="297"/>
      <c r="G1113" s="297"/>
      <c r="H1113" s="297"/>
    </row>
    <row r="1114" spans="4:8" s="252" customFormat="1" ht="12.75">
      <c r="D1114" s="310"/>
      <c r="E1114" s="297"/>
      <c r="F1114" s="297"/>
      <c r="G1114" s="297"/>
      <c r="H1114" s="297"/>
    </row>
    <row r="1115" spans="4:8" s="252" customFormat="1" ht="12.75">
      <c r="D1115" s="310"/>
      <c r="E1115" s="297"/>
      <c r="F1115" s="297"/>
      <c r="G1115" s="297"/>
      <c r="H1115" s="297"/>
    </row>
    <row r="1116" spans="4:8" s="252" customFormat="1" ht="12.75">
      <c r="D1116" s="310"/>
      <c r="E1116" s="297"/>
      <c r="F1116" s="297"/>
      <c r="G1116" s="297"/>
      <c r="H1116" s="297"/>
    </row>
    <row r="1117" spans="4:8" s="252" customFormat="1" ht="12.75">
      <c r="D1117" s="310"/>
      <c r="E1117" s="297"/>
      <c r="F1117" s="297"/>
      <c r="G1117" s="297"/>
      <c r="H1117" s="297"/>
    </row>
    <row r="1118" spans="4:8" s="252" customFormat="1" ht="12.75">
      <c r="D1118" s="310"/>
      <c r="E1118" s="297"/>
      <c r="F1118" s="297"/>
      <c r="G1118" s="297"/>
      <c r="H1118" s="297"/>
    </row>
    <row r="1119" spans="4:8" s="252" customFormat="1" ht="12.75">
      <c r="D1119" s="310"/>
      <c r="E1119" s="297"/>
      <c r="F1119" s="297"/>
      <c r="G1119" s="297"/>
      <c r="H1119" s="297"/>
    </row>
    <row r="1120" spans="4:8" s="252" customFormat="1" ht="12.75">
      <c r="D1120" s="310"/>
      <c r="E1120" s="297"/>
      <c r="F1120" s="297"/>
      <c r="G1120" s="297"/>
      <c r="H1120" s="297"/>
    </row>
    <row r="1121" spans="4:8" s="252" customFormat="1" ht="12.75">
      <c r="D1121" s="310"/>
      <c r="E1121" s="297"/>
      <c r="F1121" s="297"/>
      <c r="G1121" s="297"/>
      <c r="H1121" s="297"/>
    </row>
    <row r="1122" spans="4:8" s="252" customFormat="1" ht="12.75">
      <c r="D1122" s="310"/>
      <c r="E1122" s="297"/>
      <c r="F1122" s="297"/>
      <c r="G1122" s="297"/>
      <c r="H1122" s="297"/>
    </row>
    <row r="1123" spans="4:8" s="252" customFormat="1" ht="12.75">
      <c r="D1123" s="310"/>
      <c r="E1123" s="297"/>
      <c r="F1123" s="297"/>
      <c r="G1123" s="297"/>
      <c r="H1123" s="297"/>
    </row>
    <row r="1124" spans="4:8" s="252" customFormat="1" ht="12.75">
      <c r="D1124" s="310"/>
      <c r="E1124" s="297"/>
      <c r="F1124" s="297"/>
      <c r="G1124" s="297"/>
      <c r="H1124" s="297"/>
    </row>
    <row r="1125" spans="4:8" s="252" customFormat="1" ht="12.75">
      <c r="D1125" s="310"/>
      <c r="E1125" s="297"/>
      <c r="F1125" s="297"/>
      <c r="G1125" s="297"/>
      <c r="H1125" s="297"/>
    </row>
    <row r="1126" spans="4:8" s="252" customFormat="1" ht="12.75">
      <c r="D1126" s="310"/>
      <c r="E1126" s="297"/>
      <c r="F1126" s="297"/>
      <c r="G1126" s="297"/>
      <c r="H1126" s="297"/>
    </row>
    <row r="1127" spans="4:8" s="252" customFormat="1" ht="12.75">
      <c r="D1127" s="310"/>
      <c r="E1127" s="297"/>
      <c r="F1127" s="297"/>
      <c r="G1127" s="297"/>
      <c r="H1127" s="297"/>
    </row>
    <row r="1128" spans="4:8" s="252" customFormat="1" ht="12.75">
      <c r="D1128" s="310"/>
      <c r="E1128" s="297"/>
      <c r="F1128" s="297"/>
      <c r="G1128" s="297"/>
      <c r="H1128" s="297"/>
    </row>
    <row r="1129" spans="4:8" s="252" customFormat="1" ht="12.75">
      <c r="D1129" s="310"/>
      <c r="E1129" s="297"/>
      <c r="F1129" s="297"/>
      <c r="G1129" s="297"/>
      <c r="H1129" s="297"/>
    </row>
    <row r="1130" spans="4:8" s="252" customFormat="1" ht="12.75">
      <c r="D1130" s="310"/>
      <c r="E1130" s="297"/>
      <c r="F1130" s="297"/>
      <c r="G1130" s="297"/>
      <c r="H1130" s="297"/>
    </row>
    <row r="1131" spans="4:8" s="252" customFormat="1" ht="12.75">
      <c r="D1131" s="310"/>
      <c r="E1131" s="297"/>
      <c r="F1131" s="297"/>
      <c r="G1131" s="297"/>
      <c r="H1131" s="297"/>
    </row>
    <row r="1132" spans="4:8" s="252" customFormat="1" ht="12.75">
      <c r="D1132" s="310"/>
      <c r="E1132" s="297"/>
      <c r="F1132" s="297"/>
      <c r="G1132" s="297"/>
      <c r="H1132" s="297"/>
    </row>
    <row r="1133" spans="4:8" s="252" customFormat="1" ht="12.75">
      <c r="D1133" s="310"/>
      <c r="E1133" s="297"/>
      <c r="F1133" s="297"/>
      <c r="G1133" s="297"/>
      <c r="H1133" s="297"/>
    </row>
    <row r="1134" spans="4:8" s="252" customFormat="1" ht="12.75">
      <c r="D1134" s="310"/>
      <c r="E1134" s="297"/>
      <c r="F1134" s="297"/>
      <c r="G1134" s="297"/>
      <c r="H1134" s="297"/>
    </row>
    <row r="1135" spans="4:8" s="252" customFormat="1" ht="12.75">
      <c r="D1135" s="310"/>
      <c r="E1135" s="297"/>
      <c r="F1135" s="297"/>
      <c r="G1135" s="297"/>
      <c r="H1135" s="297"/>
    </row>
    <row r="1136" spans="4:8" s="252" customFormat="1" ht="12.75">
      <c r="D1136" s="310"/>
      <c r="E1136" s="297"/>
      <c r="F1136" s="297"/>
      <c r="G1136" s="297"/>
      <c r="H1136" s="297"/>
    </row>
    <row r="1137" spans="4:8" s="252" customFormat="1" ht="12.75">
      <c r="D1137" s="310"/>
      <c r="E1137" s="297"/>
      <c r="F1137" s="297"/>
      <c r="G1137" s="297"/>
      <c r="H1137" s="297"/>
    </row>
    <row r="1138" spans="4:8" s="252" customFormat="1" ht="12.75">
      <c r="D1138" s="310"/>
      <c r="E1138" s="297"/>
      <c r="F1138" s="297"/>
      <c r="G1138" s="297"/>
      <c r="H1138" s="297"/>
    </row>
    <row r="1139" spans="4:8" s="252" customFormat="1" ht="12.75">
      <c r="D1139" s="310"/>
      <c r="E1139" s="297"/>
      <c r="F1139" s="297"/>
      <c r="G1139" s="297"/>
      <c r="H1139" s="297"/>
    </row>
    <row r="1140" spans="4:8" s="252" customFormat="1" ht="12.75">
      <c r="D1140" s="310"/>
      <c r="E1140" s="297"/>
      <c r="F1140" s="297"/>
      <c r="G1140" s="297"/>
      <c r="H1140" s="297"/>
    </row>
    <row r="1141" spans="4:8" s="252" customFormat="1" ht="12.75">
      <c r="D1141" s="310"/>
      <c r="E1141" s="297"/>
      <c r="F1141" s="297"/>
      <c r="G1141" s="297"/>
      <c r="H1141" s="297"/>
    </row>
    <row r="1142" spans="4:8" s="252" customFormat="1" ht="12.75">
      <c r="D1142" s="310"/>
      <c r="E1142" s="297"/>
      <c r="F1142" s="297"/>
      <c r="G1142" s="297"/>
      <c r="H1142" s="297"/>
    </row>
    <row r="1143" spans="4:8" s="252" customFormat="1" ht="12.75">
      <c r="D1143" s="310"/>
      <c r="E1143" s="297"/>
      <c r="F1143" s="297"/>
      <c r="G1143" s="297"/>
      <c r="H1143" s="297"/>
    </row>
    <row r="1144" spans="4:8" s="252" customFormat="1" ht="12.75">
      <c r="D1144" s="310"/>
      <c r="E1144" s="297"/>
      <c r="F1144" s="297"/>
      <c r="G1144" s="297"/>
      <c r="H1144" s="297"/>
    </row>
    <row r="1145" spans="4:8" s="252" customFormat="1" ht="12.75">
      <c r="D1145" s="310"/>
      <c r="E1145" s="297"/>
      <c r="F1145" s="297"/>
      <c r="G1145" s="297"/>
      <c r="H1145" s="297"/>
    </row>
    <row r="1146" spans="4:8" s="252" customFormat="1" ht="12.75">
      <c r="D1146" s="310"/>
      <c r="E1146" s="297"/>
      <c r="F1146" s="297"/>
      <c r="G1146" s="297"/>
      <c r="H1146" s="297"/>
    </row>
    <row r="1147" spans="4:8" s="252" customFormat="1" ht="12.75">
      <c r="D1147" s="310"/>
      <c r="E1147" s="297"/>
      <c r="F1147" s="297"/>
      <c r="G1147" s="297"/>
      <c r="H1147" s="297"/>
    </row>
    <row r="1148" spans="4:8" s="252" customFormat="1" ht="12.75">
      <c r="D1148" s="310"/>
      <c r="E1148" s="297"/>
      <c r="F1148" s="297"/>
      <c r="G1148" s="297"/>
      <c r="H1148" s="297"/>
    </row>
    <row r="1149" spans="4:8" s="252" customFormat="1" ht="12.75">
      <c r="D1149" s="310"/>
      <c r="E1149" s="297"/>
      <c r="F1149" s="297"/>
      <c r="G1149" s="297"/>
      <c r="H1149" s="297"/>
    </row>
    <row r="1150" spans="4:8" s="252" customFormat="1" ht="12.75">
      <c r="D1150" s="310"/>
      <c r="E1150" s="297"/>
      <c r="F1150" s="297"/>
      <c r="G1150" s="297"/>
      <c r="H1150" s="297"/>
    </row>
    <row r="1151" spans="4:8" s="252" customFormat="1" ht="12.75">
      <c r="D1151" s="310"/>
      <c r="E1151" s="297"/>
      <c r="F1151" s="297"/>
      <c r="G1151" s="297"/>
      <c r="H1151" s="297"/>
    </row>
    <row r="1152" spans="4:8" s="252" customFormat="1" ht="12.75">
      <c r="D1152" s="310"/>
      <c r="E1152" s="297"/>
      <c r="F1152" s="297"/>
      <c r="G1152" s="297"/>
      <c r="H1152" s="297"/>
    </row>
    <row r="1153" spans="4:8" s="252" customFormat="1" ht="12.75">
      <c r="D1153" s="310"/>
      <c r="E1153" s="297"/>
      <c r="F1153" s="297"/>
      <c r="G1153" s="297"/>
      <c r="H1153" s="297"/>
    </row>
    <row r="1154" spans="4:8" s="252" customFormat="1" ht="12.75">
      <c r="D1154" s="310"/>
      <c r="E1154" s="297"/>
      <c r="F1154" s="297"/>
      <c r="G1154" s="297"/>
      <c r="H1154" s="297"/>
    </row>
    <row r="1155" spans="4:8" s="252" customFormat="1" ht="12.75">
      <c r="D1155" s="310"/>
      <c r="E1155" s="297"/>
      <c r="F1155" s="297"/>
      <c r="G1155" s="297"/>
      <c r="H1155" s="297"/>
    </row>
    <row r="1156" spans="4:8" s="252" customFormat="1" ht="12.75">
      <c r="D1156" s="310"/>
      <c r="E1156" s="297"/>
      <c r="F1156" s="297"/>
      <c r="G1156" s="297"/>
      <c r="H1156" s="297"/>
    </row>
    <row r="1157" spans="4:8" s="252" customFormat="1" ht="12.75">
      <c r="D1157" s="310"/>
      <c r="E1157" s="297"/>
      <c r="F1157" s="297"/>
      <c r="G1157" s="297"/>
      <c r="H1157" s="297"/>
    </row>
    <row r="1158" spans="4:8" s="252" customFormat="1" ht="12.75">
      <c r="D1158" s="310"/>
      <c r="E1158" s="297"/>
      <c r="F1158" s="297"/>
      <c r="G1158" s="297"/>
      <c r="H1158" s="297"/>
    </row>
    <row r="1159" spans="4:8" s="252" customFormat="1" ht="12.75">
      <c r="D1159" s="310"/>
      <c r="E1159" s="297"/>
      <c r="F1159" s="297"/>
      <c r="G1159" s="297"/>
      <c r="H1159" s="297"/>
    </row>
    <row r="1160" spans="4:8" s="252" customFormat="1" ht="12.75">
      <c r="D1160" s="310"/>
      <c r="E1160" s="297"/>
      <c r="F1160" s="297"/>
      <c r="G1160" s="297"/>
      <c r="H1160" s="297"/>
    </row>
    <row r="1161" spans="4:8" s="252" customFormat="1" ht="12.75">
      <c r="D1161" s="310"/>
      <c r="E1161" s="297"/>
      <c r="F1161" s="297"/>
      <c r="G1161" s="297"/>
      <c r="H1161" s="297"/>
    </row>
    <row r="1162" spans="4:8" s="252" customFormat="1" ht="12.75">
      <c r="D1162" s="310"/>
      <c r="E1162" s="297"/>
      <c r="F1162" s="297"/>
      <c r="G1162" s="297"/>
      <c r="H1162" s="297"/>
    </row>
    <row r="1163" spans="4:8" s="252" customFormat="1" ht="12.75">
      <c r="D1163" s="310"/>
      <c r="E1163" s="297"/>
      <c r="F1163" s="297"/>
      <c r="G1163" s="297"/>
      <c r="H1163" s="297"/>
    </row>
    <row r="1164" spans="4:8" s="252" customFormat="1" ht="12.75">
      <c r="D1164" s="310"/>
      <c r="E1164" s="297"/>
      <c r="F1164" s="297"/>
      <c r="G1164" s="297"/>
      <c r="H1164" s="297"/>
    </row>
    <row r="1165" spans="4:8" s="252" customFormat="1" ht="12.75">
      <c r="D1165" s="310"/>
      <c r="E1165" s="297"/>
      <c r="F1165" s="297"/>
      <c r="G1165" s="297"/>
      <c r="H1165" s="297"/>
    </row>
    <row r="1166" spans="4:8" s="252" customFormat="1" ht="12.75">
      <c r="D1166" s="310"/>
      <c r="E1166" s="297"/>
      <c r="F1166" s="297"/>
      <c r="G1166" s="297"/>
      <c r="H1166" s="297"/>
    </row>
    <row r="1167" spans="4:8" s="252" customFormat="1" ht="12.75">
      <c r="D1167" s="310"/>
      <c r="E1167" s="297"/>
      <c r="F1167" s="297"/>
      <c r="G1167" s="297"/>
      <c r="H1167" s="297"/>
    </row>
    <row r="1168" spans="4:8" s="252" customFormat="1" ht="12.75">
      <c r="D1168" s="310"/>
      <c r="E1168" s="297"/>
      <c r="F1168" s="297"/>
      <c r="G1168" s="297"/>
      <c r="H1168" s="297"/>
    </row>
    <row r="1169" spans="4:8" s="252" customFormat="1" ht="12.75">
      <c r="D1169" s="310"/>
      <c r="E1169" s="297"/>
      <c r="F1169" s="297"/>
      <c r="G1169" s="297"/>
      <c r="H1169" s="297"/>
    </row>
    <row r="1170" spans="4:8" s="252" customFormat="1" ht="12.75">
      <c r="D1170" s="310"/>
      <c r="E1170" s="297"/>
      <c r="F1170" s="297"/>
      <c r="G1170" s="297"/>
      <c r="H1170" s="297"/>
    </row>
    <row r="1171" spans="4:8" s="252" customFormat="1" ht="12.75">
      <c r="D1171" s="310"/>
      <c r="E1171" s="297"/>
      <c r="F1171" s="297"/>
      <c r="G1171" s="297"/>
      <c r="H1171" s="297"/>
    </row>
    <row r="1172" spans="4:8" s="252" customFormat="1" ht="12.75">
      <c r="D1172" s="310"/>
      <c r="E1172" s="297"/>
      <c r="F1172" s="297"/>
      <c r="G1172" s="297"/>
      <c r="H1172" s="297"/>
    </row>
    <row r="1173" spans="4:8" s="252" customFormat="1" ht="12.75">
      <c r="D1173" s="310"/>
      <c r="E1173" s="297"/>
      <c r="F1173" s="297"/>
      <c r="G1173" s="297"/>
      <c r="H1173" s="297"/>
    </row>
    <row r="1174" spans="4:8" s="252" customFormat="1" ht="12.75">
      <c r="D1174" s="310"/>
      <c r="E1174" s="297"/>
      <c r="F1174" s="297"/>
      <c r="G1174" s="297"/>
      <c r="H1174" s="297"/>
    </row>
    <row r="1175" spans="4:8" s="252" customFormat="1" ht="12.75">
      <c r="D1175" s="310"/>
      <c r="E1175" s="297"/>
      <c r="F1175" s="297"/>
      <c r="G1175" s="297"/>
      <c r="H1175" s="297"/>
    </row>
    <row r="1176" spans="4:8" s="252" customFormat="1" ht="12.75">
      <c r="D1176" s="310"/>
      <c r="E1176" s="297"/>
      <c r="F1176" s="297"/>
      <c r="G1176" s="297"/>
      <c r="H1176" s="297"/>
    </row>
    <row r="1177" spans="4:8" s="252" customFormat="1" ht="12.75">
      <c r="D1177" s="310"/>
      <c r="E1177" s="297"/>
      <c r="F1177" s="297"/>
      <c r="G1177" s="297"/>
      <c r="H1177" s="297"/>
    </row>
    <row r="1178" spans="4:8" s="252" customFormat="1" ht="12.75">
      <c r="D1178" s="310"/>
      <c r="E1178" s="297"/>
      <c r="F1178" s="297"/>
      <c r="G1178" s="297"/>
      <c r="H1178" s="297"/>
    </row>
    <row r="1179" spans="4:8" s="252" customFormat="1" ht="12.75">
      <c r="D1179" s="310"/>
      <c r="E1179" s="297"/>
      <c r="F1179" s="297"/>
      <c r="G1179" s="297"/>
      <c r="H1179" s="297"/>
    </row>
    <row r="1180" spans="4:8" s="252" customFormat="1" ht="12.75">
      <c r="D1180" s="310"/>
      <c r="E1180" s="297"/>
      <c r="F1180" s="297"/>
      <c r="G1180" s="297"/>
      <c r="H1180" s="297"/>
    </row>
    <row r="1181" spans="4:8" s="252" customFormat="1" ht="12.75">
      <c r="D1181" s="310"/>
      <c r="E1181" s="297"/>
      <c r="F1181" s="297"/>
      <c r="G1181" s="297"/>
      <c r="H1181" s="297"/>
    </row>
    <row r="1182" spans="4:8" s="252" customFormat="1" ht="12.75">
      <c r="D1182" s="310"/>
      <c r="E1182" s="297"/>
      <c r="F1182" s="297"/>
      <c r="G1182" s="297"/>
      <c r="H1182" s="297"/>
    </row>
    <row r="1183" spans="4:8" s="252" customFormat="1" ht="12.75">
      <c r="D1183" s="310"/>
      <c r="E1183" s="297"/>
      <c r="F1183" s="297"/>
      <c r="G1183" s="297"/>
      <c r="H1183" s="297"/>
    </row>
    <row r="1184" spans="4:8" s="252" customFormat="1" ht="12.75">
      <c r="D1184" s="310"/>
      <c r="E1184" s="297"/>
      <c r="F1184" s="297"/>
      <c r="G1184" s="297"/>
      <c r="H1184" s="297"/>
    </row>
    <row r="1185" spans="4:8" s="252" customFormat="1" ht="12.75">
      <c r="D1185" s="310"/>
      <c r="E1185" s="297"/>
      <c r="F1185" s="297"/>
      <c r="G1185" s="297"/>
      <c r="H1185" s="297"/>
    </row>
    <row r="1186" spans="4:8" s="252" customFormat="1" ht="12.75">
      <c r="D1186" s="310"/>
      <c r="E1186" s="297"/>
      <c r="F1186" s="297"/>
      <c r="G1186" s="297"/>
      <c r="H1186" s="297"/>
    </row>
    <row r="1187" spans="4:8" s="252" customFormat="1" ht="12.75">
      <c r="D1187" s="310"/>
      <c r="E1187" s="297"/>
      <c r="F1187" s="297"/>
      <c r="G1187" s="297"/>
      <c r="H1187" s="297"/>
    </row>
    <row r="1188" spans="4:8" s="252" customFormat="1" ht="12.75">
      <c r="D1188" s="310"/>
      <c r="E1188" s="297"/>
      <c r="F1188" s="297"/>
      <c r="G1188" s="297"/>
      <c r="H1188" s="297"/>
    </row>
    <row r="1189" spans="4:8" s="252" customFormat="1" ht="12.75">
      <c r="D1189" s="310"/>
      <c r="E1189" s="297"/>
      <c r="F1189" s="297"/>
      <c r="G1189" s="297"/>
      <c r="H1189" s="297"/>
    </row>
    <row r="1190" spans="4:8" s="252" customFormat="1" ht="12.75">
      <c r="D1190" s="310"/>
      <c r="E1190" s="297"/>
      <c r="F1190" s="297"/>
      <c r="G1190" s="297"/>
      <c r="H1190" s="297"/>
    </row>
    <row r="1191" spans="4:8" s="252" customFormat="1" ht="12.75">
      <c r="D1191" s="310"/>
      <c r="E1191" s="297"/>
      <c r="F1191" s="297"/>
      <c r="G1191" s="297"/>
      <c r="H1191" s="297"/>
    </row>
    <row r="1192" spans="4:8" s="252" customFormat="1" ht="12.75">
      <c r="D1192" s="310"/>
      <c r="E1192" s="297"/>
      <c r="F1192" s="297"/>
      <c r="G1192" s="297"/>
      <c r="H1192" s="297"/>
    </row>
    <row r="1193" spans="4:8" s="252" customFormat="1" ht="12.75">
      <c r="D1193" s="310"/>
      <c r="E1193" s="297"/>
      <c r="F1193" s="297"/>
      <c r="G1193" s="297"/>
      <c r="H1193" s="297"/>
    </row>
    <row r="1194" spans="4:8" s="252" customFormat="1" ht="12.75">
      <c r="D1194" s="310"/>
      <c r="E1194" s="297"/>
      <c r="F1194" s="297"/>
      <c r="G1194" s="297"/>
      <c r="H1194" s="297"/>
    </row>
    <row r="1195" spans="4:8" s="252" customFormat="1" ht="12.75">
      <c r="D1195" s="310"/>
      <c r="E1195" s="297"/>
      <c r="F1195" s="297"/>
      <c r="G1195" s="297"/>
      <c r="H1195" s="297"/>
    </row>
    <row r="1196" spans="4:8" s="252" customFormat="1" ht="12.75">
      <c r="D1196" s="310"/>
      <c r="E1196" s="297"/>
      <c r="F1196" s="297"/>
      <c r="G1196" s="297"/>
      <c r="H1196" s="297"/>
    </row>
    <row r="1197" spans="4:8" s="252" customFormat="1" ht="12.75">
      <c r="D1197" s="310"/>
      <c r="E1197" s="297"/>
      <c r="F1197" s="297"/>
      <c r="G1197" s="297"/>
      <c r="H1197" s="297"/>
    </row>
    <row r="1198" spans="4:8" s="252" customFormat="1" ht="12.75">
      <c r="D1198" s="310"/>
      <c r="E1198" s="297"/>
      <c r="F1198" s="297"/>
      <c r="G1198" s="297"/>
      <c r="H1198" s="297"/>
    </row>
    <row r="1199" spans="4:8" s="252" customFormat="1" ht="12.75">
      <c r="D1199" s="310"/>
      <c r="E1199" s="297"/>
      <c r="F1199" s="297"/>
      <c r="G1199" s="297"/>
      <c r="H1199" s="297"/>
    </row>
    <row r="1200" spans="4:8" s="252" customFormat="1" ht="12.75">
      <c r="D1200" s="310"/>
      <c r="E1200" s="297"/>
      <c r="F1200" s="297"/>
      <c r="G1200" s="297"/>
      <c r="H1200" s="297"/>
    </row>
    <row r="1201" spans="4:8" s="252" customFormat="1" ht="12.75">
      <c r="D1201" s="310"/>
      <c r="E1201" s="297"/>
      <c r="F1201" s="297"/>
      <c r="G1201" s="297"/>
      <c r="H1201" s="297"/>
    </row>
    <row r="1202" spans="4:8" s="252" customFormat="1" ht="12.75">
      <c r="D1202" s="310"/>
      <c r="E1202" s="297"/>
      <c r="F1202" s="297"/>
      <c r="G1202" s="297"/>
      <c r="H1202" s="297"/>
    </row>
    <row r="1203" spans="4:8" s="252" customFormat="1" ht="12.75">
      <c r="D1203" s="310"/>
      <c r="E1203" s="297"/>
      <c r="F1203" s="297"/>
      <c r="G1203" s="297"/>
      <c r="H1203" s="297"/>
    </row>
    <row r="1204" spans="4:8" s="252" customFormat="1" ht="12.75">
      <c r="D1204" s="310"/>
      <c r="E1204" s="297"/>
      <c r="F1204" s="297"/>
      <c r="G1204" s="297"/>
      <c r="H1204" s="297"/>
    </row>
    <row r="1205" spans="4:8" s="252" customFormat="1" ht="12.75">
      <c r="D1205" s="310"/>
      <c r="E1205" s="297"/>
      <c r="F1205" s="297"/>
      <c r="G1205" s="297"/>
      <c r="H1205" s="297"/>
    </row>
    <row r="1206" spans="4:8" s="252" customFormat="1" ht="12.75">
      <c r="D1206" s="310"/>
      <c r="E1206" s="297"/>
      <c r="F1206" s="297"/>
      <c r="G1206" s="297"/>
      <c r="H1206" s="297"/>
    </row>
    <row r="1207" spans="4:8" s="252" customFormat="1" ht="12.75">
      <c r="D1207" s="310"/>
      <c r="E1207" s="297"/>
      <c r="F1207" s="297"/>
      <c r="G1207" s="297"/>
      <c r="H1207" s="297"/>
    </row>
    <row r="1208" spans="4:8" s="252" customFormat="1" ht="12.75">
      <c r="D1208" s="310"/>
      <c r="E1208" s="297"/>
      <c r="F1208" s="297"/>
      <c r="G1208" s="297"/>
      <c r="H1208" s="297"/>
    </row>
    <row r="1209" spans="4:8" s="252" customFormat="1" ht="12.75">
      <c r="D1209" s="310"/>
      <c r="E1209" s="297"/>
      <c r="F1209" s="297"/>
      <c r="G1209" s="297"/>
      <c r="H1209" s="297"/>
    </row>
    <row r="1210" spans="4:8" s="252" customFormat="1" ht="12.75">
      <c r="D1210" s="310"/>
      <c r="E1210" s="297"/>
      <c r="F1210" s="297"/>
      <c r="G1210" s="297"/>
      <c r="H1210" s="297"/>
    </row>
    <row r="1211" spans="4:8" s="252" customFormat="1" ht="12.75">
      <c r="D1211" s="310"/>
      <c r="E1211" s="297"/>
      <c r="F1211" s="297"/>
      <c r="G1211" s="297"/>
      <c r="H1211" s="297"/>
    </row>
    <row r="1212" spans="4:8" s="252" customFormat="1" ht="12.75">
      <c r="D1212" s="310"/>
      <c r="E1212" s="297"/>
      <c r="F1212" s="297"/>
      <c r="G1212" s="297"/>
      <c r="H1212" s="297"/>
    </row>
    <row r="1213" spans="4:8" s="252" customFormat="1" ht="12.75">
      <c r="D1213" s="310"/>
      <c r="E1213" s="297"/>
      <c r="F1213" s="297"/>
      <c r="G1213" s="297"/>
      <c r="H1213" s="297"/>
    </row>
    <row r="1214" spans="4:8" s="252" customFormat="1" ht="12.75">
      <c r="D1214" s="310"/>
      <c r="E1214" s="297"/>
      <c r="F1214" s="297"/>
      <c r="G1214" s="297"/>
      <c r="H1214" s="297"/>
    </row>
    <row r="1215" spans="4:8" s="252" customFormat="1" ht="12.75">
      <c r="D1215" s="310"/>
      <c r="E1215" s="297"/>
      <c r="F1215" s="297"/>
      <c r="G1215" s="297"/>
      <c r="H1215" s="297"/>
    </row>
    <row r="1216" spans="4:8" s="252" customFormat="1" ht="12.75">
      <c r="D1216" s="310"/>
      <c r="E1216" s="297"/>
      <c r="F1216" s="297"/>
      <c r="G1216" s="297"/>
      <c r="H1216" s="297"/>
    </row>
    <row r="1217" spans="4:8" s="252" customFormat="1" ht="12.75">
      <c r="D1217" s="310"/>
      <c r="E1217" s="297"/>
      <c r="F1217" s="297"/>
      <c r="G1217" s="297"/>
      <c r="H1217" s="297"/>
    </row>
    <row r="1218" spans="4:8" s="252" customFormat="1" ht="12.75">
      <c r="D1218" s="310"/>
      <c r="E1218" s="297"/>
      <c r="F1218" s="297"/>
      <c r="G1218" s="297"/>
      <c r="H1218" s="297"/>
    </row>
    <row r="1219" spans="4:8" s="252" customFormat="1" ht="12.75">
      <c r="D1219" s="310"/>
      <c r="E1219" s="297"/>
      <c r="F1219" s="297"/>
      <c r="G1219" s="297"/>
      <c r="H1219" s="297"/>
    </row>
    <row r="1220" spans="4:8" s="252" customFormat="1" ht="12.75">
      <c r="D1220" s="310"/>
      <c r="E1220" s="297"/>
      <c r="F1220" s="297"/>
      <c r="G1220" s="297"/>
      <c r="H1220" s="297"/>
    </row>
    <row r="1221" spans="4:8" s="252" customFormat="1" ht="12.75">
      <c r="D1221" s="310"/>
      <c r="E1221" s="297"/>
      <c r="F1221" s="297"/>
      <c r="G1221" s="297"/>
      <c r="H1221" s="297"/>
    </row>
    <row r="1222" spans="4:8" s="252" customFormat="1" ht="12.75">
      <c r="D1222" s="310"/>
      <c r="E1222" s="297"/>
      <c r="F1222" s="297"/>
      <c r="G1222" s="297"/>
      <c r="H1222" s="297"/>
    </row>
    <row r="1223" spans="4:8" s="252" customFormat="1" ht="12.75">
      <c r="D1223" s="310"/>
      <c r="E1223" s="297"/>
      <c r="F1223" s="297"/>
      <c r="G1223" s="297"/>
      <c r="H1223" s="297"/>
    </row>
    <row r="1224" spans="4:8" s="252" customFormat="1" ht="12.75">
      <c r="D1224" s="310"/>
      <c r="E1224" s="297"/>
      <c r="F1224" s="297"/>
      <c r="G1224" s="297"/>
      <c r="H1224" s="297"/>
    </row>
    <row r="1225" spans="4:8" s="252" customFormat="1" ht="12.75">
      <c r="D1225" s="310"/>
      <c r="E1225" s="297"/>
      <c r="F1225" s="297"/>
      <c r="G1225" s="297"/>
      <c r="H1225" s="297"/>
    </row>
    <row r="1226" spans="4:8" s="252" customFormat="1" ht="12.75">
      <c r="D1226" s="310"/>
      <c r="E1226" s="297"/>
      <c r="F1226" s="297"/>
      <c r="G1226" s="297"/>
      <c r="H1226" s="297"/>
    </row>
    <row r="1227" spans="4:8" s="252" customFormat="1" ht="12.75">
      <c r="D1227" s="310"/>
      <c r="E1227" s="297"/>
      <c r="F1227" s="297"/>
      <c r="G1227" s="297"/>
      <c r="H1227" s="297"/>
    </row>
    <row r="1228" spans="4:8" s="252" customFormat="1" ht="12.75">
      <c r="D1228" s="310"/>
      <c r="E1228" s="297"/>
      <c r="F1228" s="297"/>
      <c r="G1228" s="297"/>
      <c r="H1228" s="297"/>
    </row>
    <row r="1229" spans="4:8" s="252" customFormat="1" ht="12.75">
      <c r="D1229" s="310"/>
      <c r="E1229" s="297"/>
      <c r="F1229" s="297"/>
      <c r="G1229" s="297"/>
      <c r="H1229" s="297"/>
    </row>
    <row r="1230" spans="4:8" s="252" customFormat="1" ht="12.75">
      <c r="D1230" s="310"/>
      <c r="E1230" s="297"/>
      <c r="F1230" s="297"/>
      <c r="G1230" s="297"/>
      <c r="H1230" s="297"/>
    </row>
    <row r="1231" spans="4:8" s="252" customFormat="1" ht="12.75">
      <c r="D1231" s="310"/>
      <c r="E1231" s="297"/>
      <c r="F1231" s="297"/>
      <c r="G1231" s="297"/>
      <c r="H1231" s="297"/>
    </row>
    <row r="1232" spans="4:8" s="252" customFormat="1" ht="12.75">
      <c r="D1232" s="310"/>
      <c r="E1232" s="297"/>
      <c r="F1232" s="297"/>
      <c r="G1232" s="297"/>
      <c r="H1232" s="297"/>
    </row>
    <row r="1233" spans="4:8" s="252" customFormat="1" ht="12.75">
      <c r="D1233" s="310"/>
      <c r="E1233" s="297"/>
      <c r="F1233" s="297"/>
      <c r="G1233" s="297"/>
      <c r="H1233" s="297"/>
    </row>
    <row r="1234" spans="4:8" s="252" customFormat="1" ht="12.75">
      <c r="D1234" s="310"/>
      <c r="E1234" s="297"/>
      <c r="F1234" s="297"/>
      <c r="G1234" s="297"/>
      <c r="H1234" s="297"/>
    </row>
    <row r="1235" spans="4:8" s="252" customFormat="1" ht="12.75">
      <c r="D1235" s="310"/>
      <c r="E1235" s="297"/>
      <c r="F1235" s="297"/>
      <c r="G1235" s="297"/>
      <c r="H1235" s="297"/>
    </row>
    <row r="1236" spans="4:8" s="252" customFormat="1" ht="12.75">
      <c r="D1236" s="310"/>
      <c r="E1236" s="297"/>
      <c r="F1236" s="297"/>
      <c r="G1236" s="297"/>
      <c r="H1236" s="297"/>
    </row>
    <row r="1237" spans="4:8" s="252" customFormat="1" ht="12.75">
      <c r="D1237" s="310"/>
      <c r="E1237" s="297"/>
      <c r="F1237" s="297"/>
      <c r="G1237" s="297"/>
      <c r="H1237" s="297"/>
    </row>
    <row r="1238" spans="4:8" s="252" customFormat="1" ht="12.75">
      <c r="D1238" s="310"/>
      <c r="E1238" s="297"/>
      <c r="F1238" s="297"/>
      <c r="G1238" s="297"/>
      <c r="H1238" s="297"/>
    </row>
    <row r="1239" spans="4:8" s="252" customFormat="1" ht="12.75">
      <c r="D1239" s="310"/>
      <c r="E1239" s="297"/>
      <c r="F1239" s="297"/>
      <c r="G1239" s="297"/>
      <c r="H1239" s="297"/>
    </row>
    <row r="1240" spans="4:8" s="252" customFormat="1" ht="12.75">
      <c r="D1240" s="310"/>
      <c r="E1240" s="297"/>
      <c r="F1240" s="297"/>
      <c r="G1240" s="297"/>
      <c r="H1240" s="297"/>
    </row>
    <row r="1241" spans="4:8" s="252" customFormat="1" ht="12.75">
      <c r="D1241" s="310"/>
      <c r="E1241" s="297"/>
      <c r="F1241" s="297"/>
      <c r="G1241" s="297"/>
      <c r="H1241" s="297"/>
    </row>
    <row r="1242" spans="4:8" s="252" customFormat="1" ht="12.75">
      <c r="D1242" s="310"/>
      <c r="E1242" s="297"/>
      <c r="F1242" s="297"/>
      <c r="G1242" s="297"/>
      <c r="H1242" s="297"/>
    </row>
    <row r="1243" spans="4:8" s="252" customFormat="1" ht="12.75">
      <c r="D1243" s="310"/>
      <c r="E1243" s="297"/>
      <c r="F1243" s="297"/>
      <c r="G1243" s="297"/>
      <c r="H1243" s="297"/>
    </row>
    <row r="1244" spans="4:8" s="252" customFormat="1" ht="12.75">
      <c r="D1244" s="310"/>
      <c r="E1244" s="297"/>
      <c r="F1244" s="297"/>
      <c r="G1244" s="297"/>
      <c r="H1244" s="297"/>
    </row>
    <row r="1245" spans="4:8" s="252" customFormat="1" ht="12.75">
      <c r="D1245" s="310"/>
      <c r="E1245" s="297"/>
      <c r="F1245" s="297"/>
      <c r="G1245" s="297"/>
      <c r="H1245" s="297"/>
    </row>
    <row r="1246" spans="4:8" s="252" customFormat="1" ht="12.75">
      <c r="D1246" s="310"/>
      <c r="E1246" s="297"/>
      <c r="F1246" s="297"/>
      <c r="G1246" s="297"/>
      <c r="H1246" s="297"/>
    </row>
    <row r="1247" spans="4:8" s="252" customFormat="1" ht="12.75">
      <c r="D1247" s="310"/>
      <c r="E1247" s="297"/>
      <c r="F1247" s="297"/>
      <c r="G1247" s="297"/>
      <c r="H1247" s="297"/>
    </row>
    <row r="1248" spans="4:8" s="252" customFormat="1" ht="12.75">
      <c r="D1248" s="310"/>
      <c r="E1248" s="297"/>
      <c r="F1248" s="297"/>
      <c r="G1248" s="297"/>
      <c r="H1248" s="297"/>
    </row>
    <row r="1249" spans="4:8" s="252" customFormat="1" ht="12.75">
      <c r="D1249" s="310"/>
      <c r="E1249" s="297"/>
      <c r="F1249" s="297"/>
      <c r="G1249" s="297"/>
      <c r="H1249" s="297"/>
    </row>
    <row r="1250" spans="4:8" s="252" customFormat="1" ht="12.75">
      <c r="D1250" s="310"/>
      <c r="E1250" s="297"/>
      <c r="F1250" s="297"/>
      <c r="G1250" s="297"/>
      <c r="H1250" s="297"/>
    </row>
    <row r="1251" spans="4:8" s="252" customFormat="1" ht="12.75">
      <c r="D1251" s="310"/>
      <c r="E1251" s="297"/>
      <c r="F1251" s="297"/>
      <c r="G1251" s="297"/>
      <c r="H1251" s="297"/>
    </row>
    <row r="1252" spans="4:8" s="252" customFormat="1" ht="12.75">
      <c r="D1252" s="310"/>
      <c r="E1252" s="297"/>
      <c r="F1252" s="297"/>
      <c r="G1252" s="297"/>
      <c r="H1252" s="297"/>
    </row>
    <row r="1253" spans="4:8" s="252" customFormat="1" ht="12.75">
      <c r="D1253" s="310"/>
      <c r="E1253" s="297"/>
      <c r="F1253" s="297"/>
      <c r="G1253" s="297"/>
      <c r="H1253" s="297"/>
    </row>
    <row r="1254" spans="4:8" s="252" customFormat="1" ht="12.75">
      <c r="D1254" s="310"/>
      <c r="E1254" s="297"/>
      <c r="F1254" s="297"/>
      <c r="G1254" s="297"/>
      <c r="H1254" s="297"/>
    </row>
    <row r="1255" spans="4:8" s="252" customFormat="1" ht="12.75">
      <c r="D1255" s="310"/>
      <c r="E1255" s="297"/>
      <c r="F1255" s="297"/>
      <c r="G1255" s="297"/>
      <c r="H1255" s="297"/>
    </row>
    <row r="1256" spans="4:8" s="252" customFormat="1" ht="12.75">
      <c r="D1256" s="310"/>
      <c r="E1256" s="297"/>
      <c r="F1256" s="297"/>
      <c r="G1256" s="297"/>
      <c r="H1256" s="297"/>
    </row>
    <row r="1257" spans="4:8" s="252" customFormat="1" ht="12.75">
      <c r="D1257" s="310"/>
      <c r="E1257" s="297"/>
      <c r="F1257" s="297"/>
      <c r="G1257" s="297"/>
      <c r="H1257" s="297"/>
    </row>
    <row r="1258" spans="4:8" s="252" customFormat="1" ht="12.75">
      <c r="D1258" s="310"/>
      <c r="E1258" s="297"/>
      <c r="F1258" s="297"/>
      <c r="G1258" s="297"/>
      <c r="H1258" s="297"/>
    </row>
    <row r="1259" spans="4:8" s="252" customFormat="1" ht="12.75">
      <c r="D1259" s="310"/>
      <c r="E1259" s="297"/>
      <c r="F1259" s="297"/>
      <c r="G1259" s="297"/>
      <c r="H1259" s="297"/>
    </row>
    <row r="1260" spans="4:8" s="252" customFormat="1" ht="12.75">
      <c r="D1260" s="310"/>
      <c r="E1260" s="297"/>
      <c r="F1260" s="297"/>
      <c r="G1260" s="297"/>
      <c r="H1260" s="297"/>
    </row>
    <row r="1261" spans="4:8" s="252" customFormat="1" ht="12.75">
      <c r="D1261" s="310"/>
      <c r="E1261" s="297"/>
      <c r="F1261" s="297"/>
      <c r="G1261" s="297"/>
      <c r="H1261" s="297"/>
    </row>
    <row r="1262" spans="4:8" s="252" customFormat="1" ht="12.75">
      <c r="D1262" s="310"/>
      <c r="E1262" s="297"/>
      <c r="F1262" s="297"/>
      <c r="G1262" s="297"/>
      <c r="H1262" s="297"/>
    </row>
    <row r="1263" spans="4:8" s="252" customFormat="1" ht="12.75">
      <c r="D1263" s="310"/>
      <c r="E1263" s="297"/>
      <c r="F1263" s="297"/>
      <c r="G1263" s="297"/>
      <c r="H1263" s="297"/>
    </row>
    <row r="1264" spans="4:8" s="252" customFormat="1" ht="12.75">
      <c r="D1264" s="310"/>
      <c r="E1264" s="297"/>
      <c r="F1264" s="297"/>
      <c r="G1264" s="297"/>
      <c r="H1264" s="297"/>
    </row>
    <row r="1265" spans="4:8" s="252" customFormat="1" ht="12.75">
      <c r="D1265" s="310"/>
      <c r="E1265" s="297"/>
      <c r="F1265" s="297"/>
      <c r="G1265" s="297"/>
      <c r="H1265" s="297"/>
    </row>
    <row r="1266" spans="4:8" s="252" customFormat="1" ht="12.75">
      <c r="D1266" s="310"/>
      <c r="E1266" s="297"/>
      <c r="F1266" s="297"/>
      <c r="G1266" s="297"/>
      <c r="H1266" s="297"/>
    </row>
    <row r="1267" spans="4:8" s="252" customFormat="1" ht="12.75">
      <c r="D1267" s="310"/>
      <c r="E1267" s="297"/>
      <c r="F1267" s="297"/>
      <c r="G1267" s="297"/>
      <c r="H1267" s="297"/>
    </row>
    <row r="1268" spans="4:8" s="252" customFormat="1" ht="12.75">
      <c r="D1268" s="310"/>
      <c r="E1268" s="297"/>
      <c r="F1268" s="297"/>
      <c r="G1268" s="297"/>
      <c r="H1268" s="297"/>
    </row>
    <row r="1269" spans="4:8" s="252" customFormat="1" ht="12.75">
      <c r="D1269" s="310"/>
      <c r="E1269" s="297"/>
      <c r="F1269" s="297"/>
      <c r="G1269" s="297"/>
      <c r="H1269" s="297"/>
    </row>
    <row r="1270" spans="4:8" s="252" customFormat="1" ht="12.75">
      <c r="D1270" s="310"/>
      <c r="E1270" s="297"/>
      <c r="F1270" s="297"/>
      <c r="G1270" s="297"/>
      <c r="H1270" s="297"/>
    </row>
    <row r="1271" spans="4:8" s="252" customFormat="1" ht="12.75">
      <c r="D1271" s="310"/>
      <c r="E1271" s="297"/>
      <c r="F1271" s="297"/>
      <c r="G1271" s="297"/>
      <c r="H1271" s="297"/>
    </row>
    <row r="1272" spans="4:8" s="252" customFormat="1" ht="12.75">
      <c r="D1272" s="310"/>
      <c r="E1272" s="297"/>
      <c r="F1272" s="297"/>
      <c r="G1272" s="297"/>
      <c r="H1272" s="297"/>
    </row>
    <row r="1273" spans="4:8" s="252" customFormat="1" ht="12.75">
      <c r="D1273" s="310"/>
      <c r="E1273" s="297"/>
      <c r="F1273" s="297"/>
      <c r="G1273" s="297"/>
      <c r="H1273" s="297"/>
    </row>
    <row r="1274" spans="4:8" s="252" customFormat="1" ht="12.75">
      <c r="D1274" s="310"/>
      <c r="E1274" s="297"/>
      <c r="F1274" s="297"/>
      <c r="G1274" s="297"/>
      <c r="H1274" s="297"/>
    </row>
    <row r="1275" spans="4:8" s="252" customFormat="1" ht="12.75">
      <c r="D1275" s="310"/>
      <c r="E1275" s="297"/>
      <c r="F1275" s="297"/>
      <c r="G1275" s="297"/>
      <c r="H1275" s="297"/>
    </row>
    <row r="1276" spans="4:8" s="252" customFormat="1" ht="12.75">
      <c r="D1276" s="310"/>
      <c r="E1276" s="297"/>
      <c r="F1276" s="297"/>
      <c r="G1276" s="297"/>
      <c r="H1276" s="297"/>
    </row>
    <row r="1277" spans="4:8" s="252" customFormat="1" ht="12.75">
      <c r="D1277" s="310"/>
      <c r="E1277" s="297"/>
      <c r="F1277" s="297"/>
      <c r="G1277" s="297"/>
      <c r="H1277" s="297"/>
    </row>
    <row r="1278" spans="4:8" s="252" customFormat="1" ht="12.75">
      <c r="D1278" s="310"/>
      <c r="E1278" s="297"/>
      <c r="F1278" s="297"/>
      <c r="G1278" s="297"/>
      <c r="H1278" s="297"/>
    </row>
    <row r="1279" spans="4:8" s="252" customFormat="1" ht="12.75">
      <c r="D1279" s="310"/>
      <c r="E1279" s="297"/>
      <c r="F1279" s="297"/>
      <c r="G1279" s="297"/>
      <c r="H1279" s="297"/>
    </row>
    <row r="1280" spans="4:8" s="252" customFormat="1" ht="12.75">
      <c r="D1280" s="310"/>
      <c r="E1280" s="297"/>
      <c r="F1280" s="297"/>
      <c r="G1280" s="297"/>
      <c r="H1280" s="297"/>
    </row>
    <row r="1281" spans="4:8" s="252" customFormat="1" ht="12.75">
      <c r="D1281" s="310"/>
      <c r="E1281" s="297"/>
      <c r="F1281" s="297"/>
      <c r="G1281" s="297"/>
      <c r="H1281" s="297"/>
    </row>
    <row r="1282" spans="4:8" s="252" customFormat="1" ht="12.75">
      <c r="D1282" s="310"/>
      <c r="E1282" s="297"/>
      <c r="F1282" s="297"/>
      <c r="G1282" s="297"/>
      <c r="H1282" s="297"/>
    </row>
    <row r="1283" spans="4:8" s="252" customFormat="1" ht="12.75">
      <c r="D1283" s="310"/>
      <c r="E1283" s="297"/>
      <c r="F1283" s="297"/>
      <c r="G1283" s="297"/>
      <c r="H1283" s="297"/>
    </row>
    <row r="1284" spans="4:8" s="252" customFormat="1" ht="12.75">
      <c r="D1284" s="310"/>
      <c r="E1284" s="297"/>
      <c r="F1284" s="297"/>
      <c r="G1284" s="297"/>
      <c r="H1284" s="297"/>
    </row>
    <row r="1285" spans="4:8" s="252" customFormat="1" ht="12.75">
      <c r="D1285" s="310"/>
      <c r="E1285" s="297"/>
      <c r="F1285" s="297"/>
      <c r="G1285" s="297"/>
      <c r="H1285" s="297"/>
    </row>
    <row r="1286" spans="4:8" s="252" customFormat="1" ht="12.75">
      <c r="D1286" s="310"/>
      <c r="E1286" s="297"/>
      <c r="F1286" s="297"/>
      <c r="G1286" s="297"/>
      <c r="H1286" s="297"/>
    </row>
    <row r="1287" spans="4:8" s="252" customFormat="1" ht="12.75">
      <c r="D1287" s="310"/>
      <c r="E1287" s="297"/>
      <c r="F1287" s="297"/>
      <c r="G1287" s="297"/>
      <c r="H1287" s="297"/>
    </row>
    <row r="1288" spans="4:8" s="252" customFormat="1" ht="12.75">
      <c r="D1288" s="310"/>
      <c r="E1288" s="297"/>
      <c r="F1288" s="297"/>
      <c r="G1288" s="297"/>
      <c r="H1288" s="297"/>
    </row>
    <row r="1289" spans="4:8" s="252" customFormat="1" ht="12.75">
      <c r="D1289" s="310"/>
      <c r="E1289" s="297"/>
      <c r="F1289" s="297"/>
      <c r="G1289" s="297"/>
      <c r="H1289" s="297"/>
    </row>
    <row r="1290" spans="4:8" s="252" customFormat="1" ht="12.75">
      <c r="D1290" s="310"/>
      <c r="E1290" s="297"/>
      <c r="F1290" s="297"/>
      <c r="G1290" s="297"/>
      <c r="H1290" s="297"/>
    </row>
    <row r="1291" spans="4:8" s="252" customFormat="1" ht="12.75">
      <c r="D1291" s="310"/>
      <c r="E1291" s="297"/>
      <c r="F1291" s="297"/>
      <c r="G1291" s="297"/>
      <c r="H1291" s="297"/>
    </row>
    <row r="1292" spans="4:8" s="252" customFormat="1" ht="12.75">
      <c r="D1292" s="310"/>
      <c r="E1292" s="297"/>
      <c r="F1292" s="297"/>
      <c r="G1292" s="297"/>
      <c r="H1292" s="297"/>
    </row>
    <row r="1293" spans="4:8" s="252" customFormat="1" ht="12.75">
      <c r="D1293" s="310"/>
      <c r="E1293" s="297"/>
      <c r="F1293" s="297"/>
      <c r="G1293" s="297"/>
      <c r="H1293" s="297"/>
    </row>
    <row r="1294" spans="4:8" s="252" customFormat="1" ht="12.75">
      <c r="D1294" s="310"/>
      <c r="E1294" s="297"/>
      <c r="F1294" s="297"/>
      <c r="G1294" s="297"/>
      <c r="H1294" s="297"/>
    </row>
    <row r="1295" spans="4:8" s="252" customFormat="1" ht="12.75">
      <c r="D1295" s="310"/>
      <c r="E1295" s="297"/>
      <c r="F1295" s="297"/>
      <c r="G1295" s="297"/>
      <c r="H1295" s="297"/>
    </row>
    <row r="1296" spans="4:8" s="252" customFormat="1" ht="12.75">
      <c r="D1296" s="310"/>
      <c r="E1296" s="297"/>
      <c r="F1296" s="297"/>
      <c r="G1296" s="297"/>
      <c r="H1296" s="297"/>
    </row>
    <row r="1297" spans="4:8" s="252" customFormat="1" ht="12.75">
      <c r="D1297" s="310"/>
      <c r="E1297" s="297"/>
      <c r="F1297" s="297"/>
      <c r="G1297" s="297"/>
      <c r="H1297" s="297"/>
    </row>
    <row r="1298" spans="4:8" s="252" customFormat="1" ht="12.75">
      <c r="D1298" s="310"/>
      <c r="E1298" s="297"/>
      <c r="F1298" s="297"/>
      <c r="G1298" s="297"/>
      <c r="H1298" s="297"/>
    </row>
    <row r="1299" spans="4:8" s="252" customFormat="1" ht="12.75">
      <c r="D1299" s="310"/>
      <c r="E1299" s="297"/>
      <c r="F1299" s="297"/>
      <c r="G1299" s="297"/>
      <c r="H1299" s="297"/>
    </row>
    <row r="1300" spans="4:8" s="252" customFormat="1" ht="12.75">
      <c r="D1300" s="310"/>
      <c r="E1300" s="297"/>
      <c r="F1300" s="297"/>
      <c r="G1300" s="297"/>
      <c r="H1300" s="297"/>
    </row>
    <row r="1301" spans="4:8" s="252" customFormat="1" ht="12.75">
      <c r="D1301" s="310"/>
      <c r="E1301" s="297"/>
      <c r="F1301" s="297"/>
      <c r="G1301" s="297"/>
      <c r="H1301" s="297"/>
    </row>
    <row r="1302" spans="4:8" s="252" customFormat="1" ht="12.75">
      <c r="D1302" s="310"/>
      <c r="E1302" s="297"/>
      <c r="F1302" s="297"/>
      <c r="G1302" s="297"/>
      <c r="H1302" s="297"/>
    </row>
    <row r="1303" spans="4:8" s="252" customFormat="1" ht="12.75">
      <c r="D1303" s="310"/>
      <c r="E1303" s="297"/>
      <c r="F1303" s="297"/>
      <c r="G1303" s="297"/>
      <c r="H1303" s="297"/>
    </row>
    <row r="1304" spans="4:8" s="252" customFormat="1" ht="12.75">
      <c r="D1304" s="310"/>
      <c r="E1304" s="297"/>
      <c r="F1304" s="297"/>
      <c r="G1304" s="297"/>
      <c r="H1304" s="297"/>
    </row>
    <row r="1305" spans="4:8" s="252" customFormat="1" ht="12.75">
      <c r="D1305" s="310"/>
      <c r="E1305" s="297"/>
      <c r="F1305" s="297"/>
      <c r="G1305" s="297"/>
      <c r="H1305" s="297"/>
    </row>
    <row r="1306" spans="4:8" s="252" customFormat="1" ht="12.75">
      <c r="D1306" s="310"/>
      <c r="E1306" s="297"/>
      <c r="F1306" s="297"/>
      <c r="G1306" s="297"/>
      <c r="H1306" s="297"/>
    </row>
    <row r="1307" spans="4:8" s="252" customFormat="1" ht="12.75">
      <c r="D1307" s="310"/>
      <c r="E1307" s="297"/>
      <c r="F1307" s="297"/>
      <c r="G1307" s="297"/>
      <c r="H1307" s="297"/>
    </row>
    <row r="1308" spans="4:8" s="252" customFormat="1" ht="12.75">
      <c r="D1308" s="310"/>
      <c r="E1308" s="297"/>
      <c r="F1308" s="297"/>
      <c r="G1308" s="297"/>
      <c r="H1308" s="297"/>
    </row>
    <row r="1309" spans="4:8" s="252" customFormat="1" ht="12.75">
      <c r="D1309" s="310"/>
      <c r="E1309" s="297"/>
      <c r="F1309" s="297"/>
      <c r="G1309" s="297"/>
      <c r="H1309" s="297"/>
    </row>
    <row r="1310" spans="4:8" s="252" customFormat="1" ht="12.75">
      <c r="D1310" s="310"/>
      <c r="E1310" s="297"/>
      <c r="F1310" s="297"/>
      <c r="G1310" s="297"/>
      <c r="H1310" s="297"/>
    </row>
    <row r="1311" spans="4:8" s="252" customFormat="1" ht="12.75">
      <c r="D1311" s="310"/>
      <c r="E1311" s="297"/>
      <c r="F1311" s="297"/>
      <c r="G1311" s="297"/>
      <c r="H1311" s="297"/>
    </row>
    <row r="1312" spans="4:8" s="252" customFormat="1" ht="12.75">
      <c r="D1312" s="310"/>
      <c r="E1312" s="297"/>
      <c r="F1312" s="297"/>
      <c r="G1312" s="297"/>
      <c r="H1312" s="297"/>
    </row>
    <row r="1313" spans="4:8" s="252" customFormat="1" ht="12.75">
      <c r="D1313" s="310"/>
      <c r="E1313" s="297"/>
      <c r="F1313" s="297"/>
      <c r="G1313" s="297"/>
      <c r="H1313" s="297"/>
    </row>
    <row r="1314" spans="4:8" s="252" customFormat="1" ht="12.75">
      <c r="D1314" s="310"/>
      <c r="E1314" s="297"/>
      <c r="F1314" s="297"/>
      <c r="G1314" s="297"/>
      <c r="H1314" s="297"/>
    </row>
    <row r="1315" spans="4:8" s="252" customFormat="1" ht="12.75">
      <c r="D1315" s="310"/>
      <c r="E1315" s="297"/>
      <c r="F1315" s="297"/>
      <c r="G1315" s="297"/>
      <c r="H1315" s="297"/>
    </row>
    <row r="1316" spans="4:8" s="252" customFormat="1" ht="12.75">
      <c r="D1316" s="310"/>
      <c r="E1316" s="297"/>
      <c r="F1316" s="297"/>
      <c r="G1316" s="297"/>
      <c r="H1316" s="297"/>
    </row>
    <row r="1317" spans="4:8" s="252" customFormat="1" ht="12.75">
      <c r="D1317" s="310"/>
      <c r="E1317" s="297"/>
      <c r="F1317" s="297"/>
      <c r="G1317" s="297"/>
      <c r="H1317" s="297"/>
    </row>
    <row r="1318" spans="4:8" s="252" customFormat="1" ht="12.75">
      <c r="D1318" s="310"/>
      <c r="E1318" s="297"/>
      <c r="F1318" s="297"/>
      <c r="G1318" s="297"/>
      <c r="H1318" s="297"/>
    </row>
    <row r="1319" spans="4:8" s="252" customFormat="1" ht="12.75">
      <c r="D1319" s="310"/>
      <c r="E1319" s="297"/>
      <c r="F1319" s="297"/>
      <c r="G1319" s="297"/>
      <c r="H1319" s="297"/>
    </row>
    <row r="1320" spans="4:8" s="252" customFormat="1" ht="12.75">
      <c r="D1320" s="310"/>
      <c r="E1320" s="297"/>
      <c r="F1320" s="297"/>
      <c r="G1320" s="297"/>
      <c r="H1320" s="297"/>
    </row>
    <row r="1321" spans="4:8" s="252" customFormat="1" ht="12.75">
      <c r="D1321" s="310"/>
      <c r="E1321" s="297"/>
      <c r="F1321" s="297"/>
      <c r="G1321" s="297"/>
      <c r="H1321" s="297"/>
    </row>
    <row r="1322" spans="4:8" s="252" customFormat="1" ht="12.75">
      <c r="D1322" s="310"/>
      <c r="E1322" s="297"/>
      <c r="F1322" s="297"/>
      <c r="G1322" s="297"/>
      <c r="H1322" s="297"/>
    </row>
    <row r="1323" spans="4:8" s="252" customFormat="1" ht="12.75">
      <c r="D1323" s="310"/>
      <c r="E1323" s="297"/>
      <c r="F1323" s="297"/>
      <c r="G1323" s="297"/>
      <c r="H1323" s="297"/>
    </row>
    <row r="1324" spans="4:8" s="252" customFormat="1" ht="12.75">
      <c r="D1324" s="310"/>
      <c r="E1324" s="297"/>
      <c r="F1324" s="297"/>
      <c r="G1324" s="297"/>
      <c r="H1324" s="297"/>
    </row>
    <row r="1325" spans="4:8" s="252" customFormat="1" ht="12.75">
      <c r="D1325" s="310"/>
      <c r="E1325" s="297"/>
      <c r="F1325" s="297"/>
      <c r="G1325" s="297"/>
      <c r="H1325" s="297"/>
    </row>
    <row r="1326" spans="4:8" s="252" customFormat="1" ht="12.75">
      <c r="D1326" s="310"/>
      <c r="E1326" s="297"/>
      <c r="F1326" s="297"/>
      <c r="G1326" s="297"/>
      <c r="H1326" s="297"/>
    </row>
    <row r="1327" spans="4:8" s="252" customFormat="1" ht="12.75">
      <c r="D1327" s="310"/>
      <c r="E1327" s="297"/>
      <c r="F1327" s="297"/>
      <c r="G1327" s="297"/>
      <c r="H1327" s="297"/>
    </row>
    <row r="1328" spans="4:8" s="252" customFormat="1" ht="12.75">
      <c r="D1328" s="310"/>
      <c r="E1328" s="297"/>
      <c r="F1328" s="297"/>
      <c r="G1328" s="297"/>
      <c r="H1328" s="297"/>
    </row>
    <row r="1329" spans="4:8" s="252" customFormat="1" ht="12.75">
      <c r="D1329" s="310"/>
      <c r="E1329" s="297"/>
      <c r="F1329" s="297"/>
      <c r="G1329" s="297"/>
      <c r="H1329" s="297"/>
    </row>
    <row r="1330" spans="4:8" s="252" customFormat="1" ht="12.75">
      <c r="D1330" s="310"/>
      <c r="E1330" s="297"/>
      <c r="F1330" s="297"/>
      <c r="G1330" s="297"/>
      <c r="H1330" s="297"/>
    </row>
    <row r="1331" spans="4:8" s="252" customFormat="1" ht="12.75">
      <c r="D1331" s="310"/>
      <c r="E1331" s="297"/>
      <c r="F1331" s="297"/>
      <c r="G1331" s="297"/>
      <c r="H1331" s="297"/>
    </row>
    <row r="1332" spans="4:8" s="252" customFormat="1" ht="12.75">
      <c r="D1332" s="310"/>
      <c r="E1332" s="297"/>
      <c r="F1332" s="297"/>
      <c r="G1332" s="297"/>
      <c r="H1332" s="297"/>
    </row>
    <row r="1333" spans="4:8" s="252" customFormat="1" ht="12.75">
      <c r="D1333" s="310"/>
      <c r="E1333" s="297"/>
      <c r="F1333" s="297"/>
      <c r="G1333" s="297"/>
      <c r="H1333" s="297"/>
    </row>
    <row r="1334" spans="4:8" s="252" customFormat="1" ht="12.75">
      <c r="D1334" s="310"/>
      <c r="E1334" s="297"/>
      <c r="F1334" s="297"/>
      <c r="G1334" s="297"/>
      <c r="H1334" s="297"/>
    </row>
    <row r="1335" spans="4:8" s="252" customFormat="1" ht="12.75">
      <c r="D1335" s="310"/>
      <c r="E1335" s="297"/>
      <c r="F1335" s="297"/>
      <c r="G1335" s="297"/>
      <c r="H1335" s="297"/>
    </row>
    <row r="1336" spans="4:8" s="252" customFormat="1" ht="12.75">
      <c r="D1336" s="310"/>
      <c r="E1336" s="297"/>
      <c r="F1336" s="297"/>
      <c r="G1336" s="297"/>
      <c r="H1336" s="297"/>
    </row>
    <row r="1337" spans="4:8" s="252" customFormat="1" ht="12.75">
      <c r="D1337" s="310"/>
      <c r="E1337" s="297"/>
      <c r="F1337" s="297"/>
      <c r="G1337" s="297"/>
      <c r="H1337" s="297"/>
    </row>
    <row r="1338" spans="4:8" s="252" customFormat="1" ht="12.75">
      <c r="D1338" s="310"/>
      <c r="E1338" s="297"/>
      <c r="F1338" s="297"/>
      <c r="G1338" s="297"/>
      <c r="H1338" s="297"/>
    </row>
    <row r="1339" spans="4:8" s="252" customFormat="1" ht="12.75">
      <c r="D1339" s="310"/>
      <c r="E1339" s="297"/>
      <c r="F1339" s="297"/>
      <c r="G1339" s="297"/>
      <c r="H1339" s="297"/>
    </row>
    <row r="1340" spans="4:8" s="252" customFormat="1" ht="12.75">
      <c r="D1340" s="310"/>
      <c r="E1340" s="297"/>
      <c r="F1340" s="297"/>
      <c r="G1340" s="297"/>
      <c r="H1340" s="297"/>
    </row>
    <row r="1341" spans="4:8" s="252" customFormat="1" ht="12.75">
      <c r="D1341" s="310"/>
      <c r="E1341" s="297"/>
      <c r="F1341" s="297"/>
      <c r="G1341" s="297"/>
      <c r="H1341" s="297"/>
    </row>
    <row r="1342" spans="4:8" s="252" customFormat="1" ht="12.75">
      <c r="D1342" s="310"/>
      <c r="E1342" s="297"/>
      <c r="F1342" s="297"/>
      <c r="G1342" s="297"/>
      <c r="H1342" s="297"/>
    </row>
    <row r="1343" spans="4:8" s="252" customFormat="1" ht="12.75">
      <c r="D1343" s="310"/>
      <c r="E1343" s="297"/>
      <c r="F1343" s="297"/>
      <c r="G1343" s="297"/>
      <c r="H1343" s="297"/>
    </row>
    <row r="1344" spans="4:8" s="252" customFormat="1" ht="12.75">
      <c r="D1344" s="310"/>
      <c r="E1344" s="297"/>
      <c r="F1344" s="297"/>
      <c r="G1344" s="297"/>
      <c r="H1344" s="297"/>
    </row>
    <row r="1345" spans="4:8" s="252" customFormat="1" ht="12.75">
      <c r="D1345" s="310"/>
      <c r="E1345" s="297"/>
      <c r="F1345" s="297"/>
      <c r="G1345" s="297"/>
      <c r="H1345" s="297"/>
    </row>
    <row r="1346" spans="4:8" s="252" customFormat="1" ht="12.75">
      <c r="D1346" s="310"/>
      <c r="E1346" s="297"/>
      <c r="F1346" s="297"/>
      <c r="G1346" s="297"/>
      <c r="H1346" s="297"/>
    </row>
    <row r="1347" spans="4:8" s="252" customFormat="1" ht="12.75">
      <c r="D1347" s="310"/>
      <c r="E1347" s="297"/>
      <c r="F1347" s="297"/>
      <c r="G1347" s="297"/>
      <c r="H1347" s="297"/>
    </row>
    <row r="1348" spans="4:8" s="252" customFormat="1" ht="12.75">
      <c r="D1348" s="310"/>
      <c r="E1348" s="297"/>
      <c r="F1348" s="297"/>
      <c r="G1348" s="297"/>
      <c r="H1348" s="297"/>
    </row>
    <row r="1349" spans="4:8" s="252" customFormat="1" ht="12.75">
      <c r="D1349" s="310"/>
      <c r="E1349" s="297"/>
      <c r="F1349" s="297"/>
      <c r="G1349" s="297"/>
      <c r="H1349" s="297"/>
    </row>
    <row r="1350" spans="4:8" s="252" customFormat="1" ht="12.75">
      <c r="D1350" s="310"/>
      <c r="E1350" s="297"/>
      <c r="F1350" s="297"/>
      <c r="G1350" s="297"/>
      <c r="H1350" s="297"/>
    </row>
    <row r="1351" spans="4:8" s="252" customFormat="1" ht="12.75">
      <c r="D1351" s="310"/>
      <c r="E1351" s="297"/>
      <c r="F1351" s="297"/>
      <c r="G1351" s="297"/>
      <c r="H1351" s="297"/>
    </row>
    <row r="1352" spans="4:8" s="252" customFormat="1" ht="12.75">
      <c r="D1352" s="310"/>
      <c r="E1352" s="297"/>
      <c r="F1352" s="297"/>
      <c r="G1352" s="297"/>
      <c r="H1352" s="297"/>
    </row>
    <row r="1353" spans="4:8" s="252" customFormat="1" ht="12.75">
      <c r="D1353" s="310"/>
      <c r="E1353" s="297"/>
      <c r="F1353" s="297"/>
      <c r="G1353" s="297"/>
      <c r="H1353" s="297"/>
    </row>
    <row r="1354" spans="4:8" s="252" customFormat="1" ht="12.75">
      <c r="D1354" s="310"/>
      <c r="E1354" s="297"/>
      <c r="F1354" s="297"/>
      <c r="G1354" s="297"/>
      <c r="H1354" s="297"/>
    </row>
    <row r="1355" spans="4:8" s="252" customFormat="1" ht="12.75">
      <c r="D1355" s="310"/>
      <c r="E1355" s="297"/>
      <c r="F1355" s="297"/>
      <c r="G1355" s="297"/>
      <c r="H1355" s="297"/>
    </row>
    <row r="1356" spans="4:8" s="252" customFormat="1" ht="12.75">
      <c r="D1356" s="310"/>
      <c r="E1356" s="297"/>
      <c r="F1356" s="297"/>
      <c r="G1356" s="297"/>
      <c r="H1356" s="297"/>
    </row>
    <row r="1357" spans="4:8" s="252" customFormat="1" ht="12.75">
      <c r="D1357" s="310"/>
      <c r="E1357" s="297"/>
      <c r="F1357" s="297"/>
      <c r="G1357" s="297"/>
      <c r="H1357" s="297"/>
    </row>
    <row r="1358" spans="4:8" s="252" customFormat="1" ht="12.75">
      <c r="D1358" s="310"/>
      <c r="E1358" s="297"/>
      <c r="F1358" s="297"/>
      <c r="G1358" s="297"/>
      <c r="H1358" s="297"/>
    </row>
    <row r="1359" spans="4:8" s="252" customFormat="1" ht="12.75">
      <c r="D1359" s="310"/>
      <c r="E1359" s="297"/>
      <c r="F1359" s="297"/>
      <c r="G1359" s="297"/>
      <c r="H1359" s="297"/>
    </row>
    <row r="1360" spans="4:8" s="252" customFormat="1" ht="12.75">
      <c r="D1360" s="310"/>
      <c r="E1360" s="297"/>
      <c r="F1360" s="297"/>
      <c r="G1360" s="297"/>
      <c r="H1360" s="297"/>
    </row>
    <row r="1361" spans="4:8" s="252" customFormat="1" ht="12.75">
      <c r="D1361" s="310"/>
      <c r="E1361" s="297"/>
      <c r="F1361" s="297"/>
      <c r="G1361" s="297"/>
      <c r="H1361" s="297"/>
    </row>
    <row r="1362" spans="4:8" s="252" customFormat="1" ht="12.75">
      <c r="D1362" s="310"/>
      <c r="E1362" s="297"/>
      <c r="F1362" s="297"/>
      <c r="G1362" s="297"/>
      <c r="H1362" s="297"/>
    </row>
    <row r="1363" spans="4:8" s="252" customFormat="1" ht="12.75">
      <c r="D1363" s="310"/>
      <c r="E1363" s="297"/>
      <c r="F1363" s="297"/>
      <c r="G1363" s="297"/>
      <c r="H1363" s="297"/>
    </row>
    <row r="1364" spans="4:8" s="252" customFormat="1" ht="12.75">
      <c r="D1364" s="310"/>
      <c r="E1364" s="297"/>
      <c r="F1364" s="297"/>
      <c r="G1364" s="297"/>
      <c r="H1364" s="297"/>
    </row>
    <row r="1365" spans="4:8" s="252" customFormat="1" ht="12.75">
      <c r="D1365" s="310"/>
      <c r="E1365" s="297"/>
      <c r="F1365" s="297"/>
      <c r="G1365" s="297"/>
      <c r="H1365" s="297"/>
    </row>
    <row r="1366" spans="4:8" s="252" customFormat="1" ht="12.75">
      <c r="D1366" s="310"/>
      <c r="E1366" s="297"/>
      <c r="F1366" s="297"/>
      <c r="G1366" s="297"/>
      <c r="H1366" s="297"/>
    </row>
    <row r="1367" spans="4:8" s="252" customFormat="1" ht="12.75">
      <c r="D1367" s="310"/>
      <c r="E1367" s="297"/>
      <c r="F1367" s="297"/>
      <c r="G1367" s="297"/>
      <c r="H1367" s="297"/>
    </row>
    <row r="1368" spans="4:8" s="252" customFormat="1" ht="12.75">
      <c r="D1368" s="310"/>
      <c r="E1368" s="297"/>
      <c r="F1368" s="297"/>
      <c r="G1368" s="297"/>
      <c r="H1368" s="297"/>
    </row>
    <row r="1369" spans="4:8" s="252" customFormat="1" ht="12.75">
      <c r="D1369" s="310"/>
      <c r="E1369" s="297"/>
      <c r="F1369" s="297"/>
      <c r="G1369" s="297"/>
      <c r="H1369" s="297"/>
    </row>
    <row r="1370" spans="4:8" s="252" customFormat="1" ht="12.75">
      <c r="D1370" s="310"/>
      <c r="E1370" s="297"/>
      <c r="F1370" s="297"/>
      <c r="G1370" s="297"/>
      <c r="H1370" s="297"/>
    </row>
    <row r="1371" spans="4:8" s="252" customFormat="1" ht="12.75">
      <c r="D1371" s="310"/>
      <c r="E1371" s="297"/>
      <c r="F1371" s="297"/>
      <c r="G1371" s="297"/>
      <c r="H1371" s="297"/>
    </row>
    <row r="1372" spans="4:8" s="252" customFormat="1" ht="12.75">
      <c r="D1372" s="310"/>
      <c r="E1372" s="297"/>
      <c r="F1372" s="297"/>
      <c r="G1372" s="297"/>
      <c r="H1372" s="297"/>
    </row>
    <row r="1373" spans="4:8" s="252" customFormat="1" ht="12.75">
      <c r="D1373" s="310"/>
      <c r="E1373" s="297"/>
      <c r="F1373" s="297"/>
      <c r="G1373" s="297"/>
      <c r="H1373" s="297"/>
    </row>
    <row r="1374" spans="4:8" s="252" customFormat="1" ht="12.75">
      <c r="D1374" s="310"/>
      <c r="E1374" s="297"/>
      <c r="F1374" s="297"/>
      <c r="G1374" s="297"/>
      <c r="H1374" s="297"/>
    </row>
    <row r="1375" spans="4:8" s="252" customFormat="1" ht="12.75">
      <c r="D1375" s="310"/>
      <c r="E1375" s="297"/>
      <c r="F1375" s="297"/>
      <c r="G1375" s="297"/>
      <c r="H1375" s="297"/>
    </row>
    <row r="1376" spans="4:8" s="252" customFormat="1" ht="12.75">
      <c r="D1376" s="310"/>
      <c r="E1376" s="297"/>
      <c r="F1376" s="297"/>
      <c r="G1376" s="297"/>
      <c r="H1376" s="297"/>
    </row>
    <row r="1377" spans="4:8" s="252" customFormat="1" ht="12.75">
      <c r="D1377" s="310"/>
      <c r="E1377" s="297"/>
      <c r="F1377" s="297"/>
      <c r="G1377" s="297"/>
      <c r="H1377" s="297"/>
    </row>
    <row r="1378" spans="4:8" s="252" customFormat="1" ht="12.75">
      <c r="D1378" s="310"/>
      <c r="E1378" s="297"/>
      <c r="F1378" s="297"/>
      <c r="G1378" s="297"/>
      <c r="H1378" s="297"/>
    </row>
    <row r="1379" spans="4:8" s="252" customFormat="1" ht="12.75">
      <c r="D1379" s="310"/>
      <c r="E1379" s="297"/>
      <c r="F1379" s="297"/>
      <c r="G1379" s="297"/>
      <c r="H1379" s="297"/>
    </row>
    <row r="1380" spans="4:8" s="252" customFormat="1" ht="12.75">
      <c r="D1380" s="310"/>
      <c r="E1380" s="297"/>
      <c r="F1380" s="297"/>
      <c r="G1380" s="297"/>
      <c r="H1380" s="297"/>
    </row>
    <row r="1381" spans="4:8" s="252" customFormat="1" ht="12.75">
      <c r="D1381" s="310"/>
      <c r="E1381" s="297"/>
      <c r="F1381" s="297"/>
      <c r="G1381" s="297"/>
      <c r="H1381" s="297"/>
    </row>
    <row r="1382" spans="4:8" s="252" customFormat="1" ht="12.75">
      <c r="D1382" s="310"/>
      <c r="E1382" s="297"/>
      <c r="F1382" s="297"/>
      <c r="G1382" s="297"/>
      <c r="H1382" s="297"/>
    </row>
    <row r="1383" spans="4:8" s="252" customFormat="1" ht="12.75">
      <c r="D1383" s="310"/>
      <c r="E1383" s="297"/>
      <c r="F1383" s="297"/>
      <c r="G1383" s="297"/>
      <c r="H1383" s="297"/>
    </row>
    <row r="1384" spans="4:8" s="252" customFormat="1" ht="12.75">
      <c r="D1384" s="310"/>
      <c r="E1384" s="297"/>
      <c r="F1384" s="297"/>
      <c r="G1384" s="297"/>
      <c r="H1384" s="297"/>
    </row>
    <row r="1385" spans="4:8" s="252" customFormat="1" ht="12.75">
      <c r="D1385" s="310"/>
      <c r="E1385" s="297"/>
      <c r="F1385" s="297"/>
      <c r="G1385" s="297"/>
      <c r="H1385" s="297"/>
    </row>
    <row r="1386" spans="4:8" s="252" customFormat="1" ht="12.75">
      <c r="D1386" s="310"/>
      <c r="E1386" s="297"/>
      <c r="F1386" s="297"/>
      <c r="G1386" s="297"/>
      <c r="H1386" s="297"/>
    </row>
    <row r="1387" spans="4:8" s="252" customFormat="1" ht="12.75">
      <c r="D1387" s="310"/>
      <c r="E1387" s="297"/>
      <c r="F1387" s="297"/>
      <c r="G1387" s="297"/>
      <c r="H1387" s="297"/>
    </row>
    <row r="1388" spans="4:8" s="252" customFormat="1" ht="12.75">
      <c r="D1388" s="310"/>
      <c r="E1388" s="297"/>
      <c r="F1388" s="297"/>
      <c r="G1388" s="297"/>
      <c r="H1388" s="297"/>
    </row>
    <row r="1389" spans="4:8" s="252" customFormat="1" ht="12.75">
      <c r="D1389" s="310"/>
      <c r="E1389" s="297"/>
      <c r="F1389" s="297"/>
      <c r="G1389" s="297"/>
      <c r="H1389" s="297"/>
    </row>
    <row r="1390" spans="4:8" s="252" customFormat="1" ht="12.75">
      <c r="D1390" s="310"/>
      <c r="E1390" s="297"/>
      <c r="F1390" s="297"/>
      <c r="G1390" s="297"/>
      <c r="H1390" s="297"/>
    </row>
    <row r="1391" spans="4:8" s="252" customFormat="1" ht="12.75">
      <c r="D1391" s="310"/>
      <c r="E1391" s="297"/>
      <c r="F1391" s="297"/>
      <c r="G1391" s="297"/>
      <c r="H1391" s="297"/>
    </row>
    <row r="1392" spans="4:8" s="252" customFormat="1" ht="12.75">
      <c r="D1392" s="310"/>
      <c r="E1392" s="297"/>
      <c r="F1392" s="297"/>
      <c r="G1392" s="297"/>
      <c r="H1392" s="297"/>
    </row>
    <row r="1393" spans="4:8" s="252" customFormat="1" ht="12.75">
      <c r="D1393" s="310"/>
      <c r="E1393" s="297"/>
      <c r="F1393" s="297"/>
      <c r="G1393" s="297"/>
      <c r="H1393" s="297"/>
    </row>
    <row r="1394" spans="4:8" s="252" customFormat="1" ht="12.75">
      <c r="D1394" s="310"/>
      <c r="E1394" s="297"/>
      <c r="F1394" s="297"/>
      <c r="G1394" s="297"/>
      <c r="H1394" s="297"/>
    </row>
    <row r="1395" spans="4:8" s="252" customFormat="1" ht="12.75">
      <c r="D1395" s="310"/>
      <c r="E1395" s="297"/>
      <c r="F1395" s="297"/>
      <c r="G1395" s="297"/>
      <c r="H1395" s="297"/>
    </row>
    <row r="1396" spans="4:8" s="252" customFormat="1" ht="12.75">
      <c r="D1396" s="310"/>
      <c r="E1396" s="297"/>
      <c r="F1396" s="297"/>
      <c r="G1396" s="297"/>
      <c r="H1396" s="297"/>
    </row>
    <row r="1397" spans="4:8" s="252" customFormat="1" ht="12.75">
      <c r="D1397" s="310"/>
      <c r="E1397" s="297"/>
      <c r="F1397" s="297"/>
      <c r="G1397" s="297"/>
      <c r="H1397" s="297"/>
    </row>
    <row r="1398" spans="4:8" s="252" customFormat="1" ht="12.75">
      <c r="D1398" s="310"/>
      <c r="E1398" s="297"/>
      <c r="F1398" s="297"/>
      <c r="G1398" s="297"/>
      <c r="H1398" s="297"/>
    </row>
    <row r="1399" spans="4:8" s="252" customFormat="1" ht="12.75">
      <c r="D1399" s="310"/>
      <c r="E1399" s="297"/>
      <c r="F1399" s="297"/>
      <c r="G1399" s="297"/>
      <c r="H1399" s="297"/>
    </row>
    <row r="1400" spans="4:8" s="252" customFormat="1" ht="12.75">
      <c r="D1400" s="310"/>
      <c r="E1400" s="297"/>
      <c r="F1400" s="297"/>
      <c r="G1400" s="297"/>
      <c r="H1400" s="297"/>
    </row>
    <row r="1401" spans="4:8" s="252" customFormat="1" ht="12.75">
      <c r="D1401" s="310"/>
      <c r="E1401" s="297"/>
      <c r="F1401" s="297"/>
      <c r="G1401" s="297"/>
      <c r="H1401" s="297"/>
    </row>
    <row r="1402" spans="4:8" s="252" customFormat="1" ht="12.75">
      <c r="D1402" s="310"/>
      <c r="E1402" s="297"/>
      <c r="F1402" s="297"/>
      <c r="G1402" s="297"/>
      <c r="H1402" s="297"/>
    </row>
    <row r="1403" spans="4:8" s="252" customFormat="1" ht="12.75">
      <c r="D1403" s="310"/>
      <c r="E1403" s="297"/>
      <c r="F1403" s="297"/>
      <c r="G1403" s="297"/>
      <c r="H1403" s="297"/>
    </row>
    <row r="1404" spans="4:8" s="252" customFormat="1" ht="12.75">
      <c r="D1404" s="310"/>
      <c r="E1404" s="297"/>
      <c r="F1404" s="297"/>
      <c r="G1404" s="297"/>
      <c r="H1404" s="297"/>
    </row>
    <row r="1405" spans="4:8" s="252" customFormat="1" ht="12.75">
      <c r="D1405" s="310"/>
      <c r="E1405" s="297"/>
      <c r="F1405" s="297"/>
      <c r="G1405" s="297"/>
      <c r="H1405" s="297"/>
    </row>
    <row r="1406" spans="4:8" s="252" customFormat="1" ht="12.75">
      <c r="D1406" s="310"/>
      <c r="E1406" s="297"/>
      <c r="F1406" s="297"/>
      <c r="G1406" s="297"/>
      <c r="H1406" s="297"/>
    </row>
    <row r="1407" spans="4:8" s="252" customFormat="1" ht="12.75">
      <c r="D1407" s="310"/>
      <c r="E1407" s="297"/>
      <c r="F1407" s="297"/>
      <c r="G1407" s="297"/>
      <c r="H1407" s="297"/>
    </row>
    <row r="1408" spans="4:8" s="252" customFormat="1" ht="12.75">
      <c r="D1408" s="310"/>
      <c r="E1408" s="297"/>
      <c r="F1408" s="297"/>
      <c r="G1408" s="297"/>
      <c r="H1408" s="297"/>
    </row>
    <row r="1409" spans="4:8" s="252" customFormat="1" ht="12.75">
      <c r="D1409" s="310"/>
      <c r="E1409" s="297"/>
      <c r="F1409" s="297"/>
      <c r="G1409" s="297"/>
      <c r="H1409" s="297"/>
    </row>
    <row r="1410" spans="4:8" s="252" customFormat="1" ht="12.75">
      <c r="D1410" s="310"/>
      <c r="E1410" s="297"/>
      <c r="F1410" s="297"/>
      <c r="G1410" s="297"/>
      <c r="H1410" s="297"/>
    </row>
    <row r="1411" spans="4:8" s="252" customFormat="1" ht="12.75">
      <c r="D1411" s="310"/>
      <c r="E1411" s="297"/>
      <c r="F1411" s="297"/>
      <c r="G1411" s="297"/>
      <c r="H1411" s="297"/>
    </row>
    <row r="1412" spans="4:8" s="252" customFormat="1" ht="12.75">
      <c r="D1412" s="310"/>
      <c r="E1412" s="297"/>
      <c r="F1412" s="297"/>
      <c r="G1412" s="297"/>
      <c r="H1412" s="297"/>
    </row>
    <row r="1413" spans="4:8" s="252" customFormat="1" ht="12.75">
      <c r="D1413" s="310"/>
      <c r="E1413" s="297"/>
      <c r="F1413" s="297"/>
      <c r="G1413" s="297"/>
      <c r="H1413" s="297"/>
    </row>
    <row r="1414" spans="4:8" s="252" customFormat="1" ht="12.75">
      <c r="D1414" s="310"/>
      <c r="E1414" s="297"/>
      <c r="F1414" s="297"/>
      <c r="G1414" s="297"/>
      <c r="H1414" s="297"/>
    </row>
    <row r="1415" spans="4:8" s="252" customFormat="1" ht="12.75">
      <c r="D1415" s="310"/>
      <c r="E1415" s="297"/>
      <c r="F1415" s="297"/>
      <c r="G1415" s="297"/>
      <c r="H1415" s="297"/>
    </row>
    <row r="1416" spans="4:8" s="252" customFormat="1" ht="12.75">
      <c r="D1416" s="310"/>
      <c r="E1416" s="297"/>
      <c r="F1416" s="297"/>
      <c r="G1416" s="297"/>
      <c r="H1416" s="297"/>
    </row>
    <row r="1417" spans="4:8" s="252" customFormat="1" ht="12.75">
      <c r="D1417" s="310"/>
      <c r="E1417" s="297"/>
      <c r="F1417" s="297"/>
      <c r="G1417" s="297"/>
      <c r="H1417" s="297"/>
    </row>
    <row r="1418" spans="4:8" s="252" customFormat="1" ht="12.75">
      <c r="D1418" s="310"/>
      <c r="E1418" s="297"/>
      <c r="F1418" s="297"/>
      <c r="G1418" s="297"/>
      <c r="H1418" s="297"/>
    </row>
    <row r="1419" spans="4:8" s="252" customFormat="1" ht="12.75">
      <c r="D1419" s="310"/>
      <c r="E1419" s="297"/>
      <c r="F1419" s="297"/>
      <c r="G1419" s="297"/>
      <c r="H1419" s="297"/>
    </row>
    <row r="1420" spans="4:8" s="252" customFormat="1" ht="12.75">
      <c r="D1420" s="310"/>
      <c r="E1420" s="297"/>
      <c r="F1420" s="297"/>
      <c r="G1420" s="297"/>
      <c r="H1420" s="297"/>
    </row>
    <row r="1421" spans="4:8" s="252" customFormat="1" ht="12.75">
      <c r="D1421" s="310"/>
      <c r="E1421" s="297"/>
      <c r="F1421" s="297"/>
      <c r="G1421" s="297"/>
      <c r="H1421" s="297"/>
    </row>
    <row r="1422" spans="4:8" s="252" customFormat="1" ht="12.75">
      <c r="D1422" s="310"/>
      <c r="E1422" s="297"/>
      <c r="F1422" s="297"/>
      <c r="G1422" s="297"/>
      <c r="H1422" s="297"/>
    </row>
    <row r="1423" spans="4:8" s="252" customFormat="1" ht="12.75">
      <c r="D1423" s="310"/>
      <c r="E1423" s="297"/>
      <c r="F1423" s="297"/>
      <c r="G1423" s="297"/>
      <c r="H1423" s="297"/>
    </row>
    <row r="1424" spans="4:8" s="252" customFormat="1" ht="12.75">
      <c r="D1424" s="310"/>
      <c r="E1424" s="297"/>
      <c r="F1424" s="297"/>
      <c r="G1424" s="297"/>
      <c r="H1424" s="297"/>
    </row>
    <row r="1425" spans="4:8" s="252" customFormat="1" ht="12.75">
      <c r="D1425" s="310"/>
      <c r="E1425" s="297"/>
      <c r="F1425" s="297"/>
      <c r="G1425" s="297"/>
      <c r="H1425" s="297"/>
    </row>
    <row r="1426" spans="4:8" s="252" customFormat="1" ht="12.75">
      <c r="D1426" s="310"/>
      <c r="E1426" s="297"/>
      <c r="F1426" s="297"/>
      <c r="G1426" s="297"/>
      <c r="H1426" s="297"/>
    </row>
    <row r="1427" spans="4:8" s="252" customFormat="1" ht="12.75">
      <c r="D1427" s="310"/>
      <c r="E1427" s="297"/>
      <c r="F1427" s="297"/>
      <c r="G1427" s="297"/>
      <c r="H1427" s="297"/>
    </row>
    <row r="1428" spans="4:8" s="252" customFormat="1" ht="12.75">
      <c r="D1428" s="310"/>
      <c r="E1428" s="297"/>
      <c r="F1428" s="297"/>
      <c r="G1428" s="297"/>
      <c r="H1428" s="297"/>
    </row>
    <row r="1429" spans="4:8" s="252" customFormat="1" ht="12.75">
      <c r="D1429" s="310"/>
      <c r="E1429" s="297"/>
      <c r="F1429" s="297"/>
      <c r="G1429" s="297"/>
      <c r="H1429" s="297"/>
    </row>
    <row r="1430" spans="4:8" s="252" customFormat="1" ht="12.75">
      <c r="D1430" s="310"/>
      <c r="E1430" s="297"/>
      <c r="F1430" s="297"/>
      <c r="G1430" s="297"/>
      <c r="H1430" s="297"/>
    </row>
    <row r="1431" spans="4:8" s="252" customFormat="1" ht="12.75">
      <c r="D1431" s="310"/>
      <c r="E1431" s="297"/>
      <c r="F1431" s="297"/>
      <c r="G1431" s="297"/>
      <c r="H1431" s="297"/>
    </row>
    <row r="1432" spans="4:8" s="252" customFormat="1" ht="12.75">
      <c r="D1432" s="310"/>
      <c r="E1432" s="297"/>
      <c r="F1432" s="297"/>
      <c r="G1432" s="297"/>
      <c r="H1432" s="297"/>
    </row>
    <row r="1433" spans="4:8" s="252" customFormat="1" ht="12.75">
      <c r="D1433" s="310"/>
      <c r="E1433" s="297"/>
      <c r="F1433" s="297"/>
      <c r="G1433" s="297"/>
      <c r="H1433" s="297"/>
    </row>
    <row r="1434" spans="4:8" s="252" customFormat="1" ht="12.75">
      <c r="D1434" s="310"/>
      <c r="E1434" s="297"/>
      <c r="F1434" s="297"/>
      <c r="G1434" s="297"/>
      <c r="H1434" s="297"/>
    </row>
    <row r="1435" spans="4:8" s="252" customFormat="1" ht="12.75">
      <c r="D1435" s="310"/>
      <c r="E1435" s="297"/>
      <c r="F1435" s="297"/>
      <c r="G1435" s="297"/>
      <c r="H1435" s="297"/>
    </row>
    <row r="1436" spans="4:8" s="252" customFormat="1" ht="12.75">
      <c r="D1436" s="310"/>
      <c r="E1436" s="297"/>
      <c r="F1436" s="297"/>
      <c r="G1436" s="297"/>
      <c r="H1436" s="297"/>
    </row>
    <row r="1437" spans="4:8" s="252" customFormat="1" ht="12.75">
      <c r="D1437" s="310"/>
      <c r="E1437" s="297"/>
      <c r="F1437" s="297"/>
      <c r="G1437" s="297"/>
      <c r="H1437" s="297"/>
    </row>
    <row r="1438" spans="4:8" s="252" customFormat="1" ht="12.75">
      <c r="D1438" s="310"/>
      <c r="E1438" s="297"/>
      <c r="F1438" s="297"/>
      <c r="G1438" s="297"/>
      <c r="H1438" s="297"/>
    </row>
    <row r="1439" spans="4:8" s="252" customFormat="1" ht="12.75">
      <c r="D1439" s="310"/>
      <c r="E1439" s="297"/>
      <c r="F1439" s="297"/>
      <c r="G1439" s="297"/>
      <c r="H1439" s="297"/>
    </row>
    <row r="1440" spans="4:8" s="252" customFormat="1" ht="12.75">
      <c r="D1440" s="310"/>
      <c r="E1440" s="297"/>
      <c r="F1440" s="297"/>
      <c r="G1440" s="297"/>
      <c r="H1440" s="297"/>
    </row>
    <row r="1441" spans="4:8" s="252" customFormat="1" ht="12.75">
      <c r="D1441" s="310"/>
      <c r="E1441" s="297"/>
      <c r="F1441" s="297"/>
      <c r="G1441" s="297"/>
      <c r="H1441" s="297"/>
    </row>
    <row r="1442" spans="4:8" s="252" customFormat="1" ht="12.75">
      <c r="D1442" s="310"/>
      <c r="E1442" s="297"/>
      <c r="F1442" s="297"/>
      <c r="G1442" s="297"/>
      <c r="H1442" s="297"/>
    </row>
    <row r="1443" spans="4:8" s="252" customFormat="1" ht="12.75">
      <c r="D1443" s="310"/>
      <c r="E1443" s="297"/>
      <c r="F1443" s="297"/>
      <c r="G1443" s="297"/>
      <c r="H1443" s="297"/>
    </row>
    <row r="1444" spans="4:8" s="252" customFormat="1" ht="12.75">
      <c r="D1444" s="310"/>
      <c r="E1444" s="297"/>
      <c r="F1444" s="297"/>
      <c r="G1444" s="297"/>
      <c r="H1444" s="297"/>
    </row>
    <row r="1445" spans="4:8" s="252" customFormat="1" ht="12.75">
      <c r="D1445" s="310"/>
      <c r="E1445" s="297"/>
      <c r="F1445" s="297"/>
      <c r="G1445" s="297"/>
      <c r="H1445" s="297"/>
    </row>
    <row r="1446" spans="4:8" s="252" customFormat="1" ht="12.75">
      <c r="D1446" s="310"/>
      <c r="E1446" s="297"/>
      <c r="F1446" s="297"/>
      <c r="G1446" s="297"/>
      <c r="H1446" s="297"/>
    </row>
    <row r="1447" spans="4:8" s="252" customFormat="1" ht="12.75">
      <c r="D1447" s="310"/>
      <c r="E1447" s="297"/>
      <c r="F1447" s="297"/>
      <c r="G1447" s="297"/>
      <c r="H1447" s="297"/>
    </row>
    <row r="1448" spans="4:8" s="252" customFormat="1" ht="12.75">
      <c r="D1448" s="310"/>
      <c r="E1448" s="297"/>
      <c r="F1448" s="297"/>
      <c r="G1448" s="297"/>
      <c r="H1448" s="297"/>
    </row>
    <row r="1449" spans="4:8" s="252" customFormat="1" ht="12.75">
      <c r="D1449" s="310"/>
      <c r="E1449" s="297"/>
      <c r="F1449" s="297"/>
      <c r="G1449" s="297"/>
      <c r="H1449" s="297"/>
    </row>
    <row r="1450" spans="4:8" s="252" customFormat="1" ht="12.75">
      <c r="D1450" s="310"/>
      <c r="E1450" s="297"/>
      <c r="F1450" s="297"/>
      <c r="G1450" s="297"/>
      <c r="H1450" s="297"/>
    </row>
    <row r="1451" spans="4:8" s="252" customFormat="1" ht="12.75">
      <c r="D1451" s="310"/>
      <c r="E1451" s="297"/>
      <c r="F1451" s="297"/>
      <c r="G1451" s="297"/>
      <c r="H1451" s="297"/>
    </row>
    <row r="1452" spans="4:8" s="252" customFormat="1" ht="12.75">
      <c r="D1452" s="310"/>
      <c r="E1452" s="297"/>
      <c r="F1452" s="297"/>
      <c r="G1452" s="297"/>
      <c r="H1452" s="297"/>
    </row>
    <row r="1453" spans="4:8" s="252" customFormat="1" ht="12.75">
      <c r="D1453" s="310"/>
      <c r="E1453" s="297"/>
      <c r="F1453" s="297"/>
      <c r="G1453" s="297"/>
      <c r="H1453" s="297"/>
    </row>
    <row r="1454" spans="4:8" s="252" customFormat="1" ht="12.75">
      <c r="D1454" s="310"/>
      <c r="E1454" s="297"/>
      <c r="F1454" s="297"/>
      <c r="G1454" s="297"/>
      <c r="H1454" s="297"/>
    </row>
    <row r="1455" spans="4:8" s="252" customFormat="1" ht="12.75">
      <c r="D1455" s="310"/>
      <c r="E1455" s="297"/>
      <c r="F1455" s="297"/>
      <c r="G1455" s="297"/>
      <c r="H1455" s="297"/>
    </row>
    <row r="1456" spans="4:8" s="252" customFormat="1" ht="12.75">
      <c r="D1456" s="310"/>
      <c r="E1456" s="297"/>
      <c r="F1456" s="297"/>
      <c r="G1456" s="297"/>
      <c r="H1456" s="297"/>
    </row>
    <row r="1457" spans="4:8" s="252" customFormat="1" ht="12.75">
      <c r="D1457" s="310"/>
      <c r="E1457" s="297"/>
      <c r="F1457" s="297"/>
      <c r="G1457" s="297"/>
      <c r="H1457" s="297"/>
    </row>
    <row r="1458" spans="4:8" s="252" customFormat="1" ht="12.75">
      <c r="D1458" s="310"/>
      <c r="E1458" s="297"/>
      <c r="F1458" s="297"/>
      <c r="G1458" s="297"/>
      <c r="H1458" s="297"/>
    </row>
    <row r="1459" spans="4:8" s="252" customFormat="1" ht="12.75">
      <c r="D1459" s="310"/>
      <c r="E1459" s="297"/>
      <c r="F1459" s="297"/>
      <c r="G1459" s="297"/>
      <c r="H1459" s="297"/>
    </row>
    <row r="1460" spans="4:8" s="252" customFormat="1" ht="12.75">
      <c r="D1460" s="310"/>
      <c r="E1460" s="297"/>
      <c r="F1460" s="297"/>
      <c r="G1460" s="297"/>
      <c r="H1460" s="297"/>
    </row>
    <row r="1461" spans="4:8" s="252" customFormat="1" ht="12.75">
      <c r="D1461" s="310"/>
      <c r="E1461" s="297"/>
      <c r="F1461" s="297"/>
      <c r="G1461" s="297"/>
      <c r="H1461" s="297"/>
    </row>
    <row r="1462" spans="4:8" s="252" customFormat="1" ht="12.75">
      <c r="D1462" s="310"/>
      <c r="E1462" s="297"/>
      <c r="F1462" s="297"/>
      <c r="G1462" s="297"/>
      <c r="H1462" s="297"/>
    </row>
    <row r="1463" spans="4:8" s="252" customFormat="1" ht="12.75">
      <c r="D1463" s="310"/>
      <c r="E1463" s="297"/>
      <c r="F1463" s="297"/>
      <c r="G1463" s="297"/>
      <c r="H1463" s="297"/>
    </row>
    <row r="1464" spans="4:8" s="252" customFormat="1" ht="12.75">
      <c r="D1464" s="310"/>
      <c r="E1464" s="297"/>
      <c r="F1464" s="297"/>
      <c r="G1464" s="297"/>
      <c r="H1464" s="297"/>
    </row>
    <row r="1465" spans="4:8" s="252" customFormat="1" ht="12.75">
      <c r="D1465" s="310"/>
      <c r="E1465" s="297"/>
      <c r="F1465" s="297"/>
      <c r="G1465" s="297"/>
      <c r="H1465" s="297"/>
    </row>
    <row r="1466" spans="4:8" s="252" customFormat="1" ht="12.75">
      <c r="D1466" s="310"/>
      <c r="E1466" s="297"/>
      <c r="F1466" s="297"/>
      <c r="G1466" s="297"/>
      <c r="H1466" s="297"/>
    </row>
    <row r="1467" spans="4:8" s="252" customFormat="1" ht="12.75">
      <c r="D1467" s="310"/>
      <c r="E1467" s="297"/>
      <c r="F1467" s="297"/>
      <c r="G1467" s="297"/>
      <c r="H1467" s="297"/>
    </row>
    <row r="1468" spans="4:8" s="252" customFormat="1" ht="12.75">
      <c r="D1468" s="310"/>
      <c r="E1468" s="297"/>
      <c r="F1468" s="297"/>
      <c r="G1468" s="297"/>
      <c r="H1468" s="297"/>
    </row>
    <row r="1469" spans="4:8" s="252" customFormat="1" ht="12.75">
      <c r="D1469" s="310"/>
      <c r="E1469" s="297"/>
      <c r="F1469" s="297"/>
      <c r="G1469" s="297"/>
      <c r="H1469" s="297"/>
    </row>
    <row r="1470" spans="4:8" s="252" customFormat="1" ht="12.75">
      <c r="D1470" s="310"/>
      <c r="E1470" s="297"/>
      <c r="F1470" s="297"/>
      <c r="G1470" s="297"/>
      <c r="H1470" s="297"/>
    </row>
    <row r="1471" spans="4:8" s="252" customFormat="1" ht="12.75">
      <c r="D1471" s="310"/>
      <c r="E1471" s="297"/>
      <c r="F1471" s="297"/>
      <c r="G1471" s="297"/>
      <c r="H1471" s="297"/>
    </row>
    <row r="1472" spans="4:8" s="252" customFormat="1" ht="12.75">
      <c r="D1472" s="310"/>
      <c r="E1472" s="297"/>
      <c r="F1472" s="297"/>
      <c r="G1472" s="297"/>
      <c r="H1472" s="297"/>
    </row>
    <row r="1473" spans="4:8" s="252" customFormat="1" ht="12.75">
      <c r="D1473" s="310"/>
      <c r="E1473" s="297"/>
      <c r="F1473" s="297"/>
      <c r="G1473" s="297"/>
      <c r="H1473" s="297"/>
    </row>
    <row r="1474" spans="4:8" s="252" customFormat="1" ht="12.75">
      <c r="D1474" s="310"/>
      <c r="E1474" s="297"/>
      <c r="F1474" s="297"/>
      <c r="G1474" s="297"/>
      <c r="H1474" s="297"/>
    </row>
    <row r="1475" spans="4:8" s="252" customFormat="1" ht="12.75">
      <c r="D1475" s="310"/>
      <c r="E1475" s="297"/>
      <c r="F1475" s="297"/>
      <c r="G1475" s="297"/>
      <c r="H1475" s="297"/>
    </row>
    <row r="1476" spans="4:8" s="252" customFormat="1" ht="12.75">
      <c r="D1476" s="310"/>
      <c r="E1476" s="297"/>
      <c r="F1476" s="297"/>
      <c r="G1476" s="297"/>
      <c r="H1476" s="297"/>
    </row>
    <row r="1477" spans="4:8" s="252" customFormat="1" ht="12.75">
      <c r="D1477" s="310"/>
      <c r="E1477" s="297"/>
      <c r="F1477" s="297"/>
      <c r="G1477" s="297"/>
      <c r="H1477" s="297"/>
    </row>
    <row r="1478" spans="4:8" s="252" customFormat="1" ht="12.75">
      <c r="D1478" s="310"/>
      <c r="E1478" s="297"/>
      <c r="F1478" s="297"/>
      <c r="G1478" s="297"/>
      <c r="H1478" s="297"/>
    </row>
    <row r="1479" spans="4:8" s="252" customFormat="1" ht="12.75">
      <c r="D1479" s="310"/>
      <c r="E1479" s="297"/>
      <c r="F1479" s="297"/>
      <c r="G1479" s="297"/>
      <c r="H1479" s="297"/>
    </row>
    <row r="1480" spans="4:8" s="252" customFormat="1" ht="12.75">
      <c r="D1480" s="310"/>
      <c r="E1480" s="297"/>
      <c r="F1480" s="297"/>
      <c r="G1480" s="297"/>
      <c r="H1480" s="297"/>
    </row>
    <row r="1481" spans="4:8" s="252" customFormat="1" ht="12.75">
      <c r="D1481" s="310"/>
      <c r="E1481" s="297"/>
      <c r="F1481" s="297"/>
      <c r="G1481" s="297"/>
      <c r="H1481" s="297"/>
    </row>
    <row r="1482" spans="4:8" s="252" customFormat="1" ht="12.75">
      <c r="D1482" s="310"/>
      <c r="E1482" s="297"/>
      <c r="F1482" s="297"/>
      <c r="G1482" s="297"/>
      <c r="H1482" s="297"/>
    </row>
    <row r="1483" spans="4:8" s="252" customFormat="1" ht="12.75">
      <c r="D1483" s="310"/>
      <c r="E1483" s="297"/>
      <c r="F1483" s="297"/>
      <c r="G1483" s="297"/>
      <c r="H1483" s="297"/>
    </row>
    <row r="1484" spans="4:8" s="252" customFormat="1" ht="12.75">
      <c r="D1484" s="310"/>
      <c r="E1484" s="297"/>
      <c r="F1484" s="297"/>
      <c r="G1484" s="297"/>
      <c r="H1484" s="297"/>
    </row>
    <row r="1485" spans="4:8" s="252" customFormat="1" ht="12.75">
      <c r="D1485" s="310"/>
      <c r="E1485" s="297"/>
      <c r="F1485" s="297"/>
      <c r="G1485" s="297"/>
      <c r="H1485" s="297"/>
    </row>
    <row r="1486" spans="4:8" s="252" customFormat="1" ht="12.75">
      <c r="D1486" s="310"/>
      <c r="E1486" s="297"/>
      <c r="F1486" s="297"/>
      <c r="G1486" s="297"/>
      <c r="H1486" s="297"/>
    </row>
    <row r="1487" spans="4:8" s="252" customFormat="1" ht="12.75">
      <c r="D1487" s="310"/>
      <c r="E1487" s="297"/>
      <c r="F1487" s="297"/>
      <c r="G1487" s="297"/>
      <c r="H1487" s="297"/>
    </row>
    <row r="1488" spans="4:8" s="252" customFormat="1" ht="12.75">
      <c r="D1488" s="310"/>
      <c r="E1488" s="297"/>
      <c r="F1488" s="297"/>
      <c r="G1488" s="297"/>
      <c r="H1488" s="297"/>
    </row>
    <row r="1489" spans="4:8" s="252" customFormat="1" ht="12.75">
      <c r="D1489" s="310"/>
      <c r="E1489" s="297"/>
      <c r="F1489" s="297"/>
      <c r="G1489" s="297"/>
      <c r="H1489" s="297"/>
    </row>
    <row r="1490" spans="4:8" s="252" customFormat="1" ht="12.75">
      <c r="D1490" s="310"/>
      <c r="E1490" s="297"/>
      <c r="F1490" s="297"/>
      <c r="G1490" s="297"/>
      <c r="H1490" s="297"/>
    </row>
    <row r="1491" spans="4:8" s="252" customFormat="1" ht="12.75">
      <c r="D1491" s="310"/>
      <c r="E1491" s="297"/>
      <c r="F1491" s="297"/>
      <c r="G1491" s="297"/>
      <c r="H1491" s="297"/>
    </row>
    <row r="1492" spans="4:8" s="252" customFormat="1" ht="12.75">
      <c r="D1492" s="310"/>
      <c r="E1492" s="297"/>
      <c r="F1492" s="297"/>
      <c r="G1492" s="297"/>
      <c r="H1492" s="297"/>
    </row>
    <row r="1493" spans="4:8" s="252" customFormat="1" ht="12.75">
      <c r="D1493" s="310"/>
      <c r="E1493" s="297"/>
      <c r="F1493" s="297"/>
      <c r="G1493" s="297"/>
      <c r="H1493" s="297"/>
    </row>
    <row r="1494" spans="4:8" s="252" customFormat="1" ht="12.75">
      <c r="D1494" s="310"/>
      <c r="E1494" s="297"/>
      <c r="F1494" s="297"/>
      <c r="G1494" s="297"/>
      <c r="H1494" s="297"/>
    </row>
    <row r="1495" spans="4:8" s="252" customFormat="1" ht="12.75">
      <c r="D1495" s="310"/>
      <c r="E1495" s="297"/>
      <c r="F1495" s="297"/>
      <c r="G1495" s="297"/>
      <c r="H1495" s="297"/>
    </row>
    <row r="1496" spans="4:8" s="252" customFormat="1" ht="12.75">
      <c r="D1496" s="310"/>
      <c r="E1496" s="297"/>
      <c r="F1496" s="297"/>
      <c r="G1496" s="297"/>
      <c r="H1496" s="297"/>
    </row>
    <row r="1497" spans="4:8" s="252" customFormat="1" ht="12.75">
      <c r="D1497" s="310"/>
      <c r="E1497" s="297"/>
      <c r="F1497" s="297"/>
      <c r="G1497" s="297"/>
      <c r="H1497" s="297"/>
    </row>
    <row r="1498" spans="4:8" s="252" customFormat="1" ht="12.75">
      <c r="D1498" s="310"/>
      <c r="E1498" s="297"/>
      <c r="F1498" s="297"/>
      <c r="G1498" s="297"/>
      <c r="H1498" s="297"/>
    </row>
    <row r="1499" spans="4:8" s="252" customFormat="1" ht="12.75">
      <c r="D1499" s="310"/>
      <c r="E1499" s="297"/>
      <c r="F1499" s="297"/>
      <c r="G1499" s="297"/>
      <c r="H1499" s="297"/>
    </row>
    <row r="1500" spans="4:8" s="252" customFormat="1" ht="12.75">
      <c r="D1500" s="310"/>
      <c r="E1500" s="297"/>
      <c r="F1500" s="297"/>
      <c r="G1500" s="297"/>
      <c r="H1500" s="297"/>
    </row>
    <row r="1501" spans="4:8" s="252" customFormat="1" ht="12.75">
      <c r="D1501" s="310"/>
      <c r="E1501" s="297"/>
      <c r="F1501" s="297"/>
      <c r="G1501" s="297"/>
      <c r="H1501" s="297"/>
    </row>
    <row r="1502" spans="4:8" s="252" customFormat="1" ht="12.75">
      <c r="D1502" s="310"/>
      <c r="E1502" s="297"/>
      <c r="F1502" s="297"/>
      <c r="G1502" s="297"/>
      <c r="H1502" s="297"/>
    </row>
    <row r="1503" spans="4:8" s="252" customFormat="1" ht="12.75">
      <c r="D1503" s="310"/>
      <c r="E1503" s="297"/>
      <c r="F1503" s="297"/>
      <c r="G1503" s="297"/>
      <c r="H1503" s="297"/>
    </row>
    <row r="1504" spans="4:8" s="252" customFormat="1" ht="12.75">
      <c r="D1504" s="310"/>
      <c r="E1504" s="297"/>
      <c r="F1504" s="297"/>
      <c r="G1504" s="297"/>
      <c r="H1504" s="297"/>
    </row>
    <row r="1505" spans="4:8" s="252" customFormat="1" ht="12.75">
      <c r="D1505" s="310"/>
      <c r="E1505" s="297"/>
      <c r="F1505" s="297"/>
      <c r="G1505" s="297"/>
      <c r="H1505" s="297"/>
    </row>
    <row r="1506" spans="4:8" s="252" customFormat="1" ht="12.75">
      <c r="D1506" s="310"/>
      <c r="E1506" s="297"/>
      <c r="F1506" s="297"/>
      <c r="G1506" s="297"/>
      <c r="H1506" s="297"/>
    </row>
    <row r="1507" spans="4:8" s="252" customFormat="1" ht="12.75">
      <c r="D1507" s="310"/>
      <c r="E1507" s="297"/>
      <c r="F1507" s="297"/>
      <c r="G1507" s="297"/>
      <c r="H1507" s="297"/>
    </row>
    <row r="1508" spans="4:8" s="252" customFormat="1" ht="12.75">
      <c r="D1508" s="310"/>
      <c r="E1508" s="297"/>
      <c r="F1508" s="297"/>
      <c r="G1508" s="297"/>
      <c r="H1508" s="297"/>
    </row>
    <row r="1509" spans="4:8" s="252" customFormat="1" ht="12.75">
      <c r="D1509" s="310"/>
      <c r="E1509" s="297"/>
      <c r="F1509" s="297"/>
      <c r="G1509" s="297"/>
      <c r="H1509" s="297"/>
    </row>
    <row r="1510" spans="4:8" s="252" customFormat="1" ht="12.75">
      <c r="D1510" s="310"/>
      <c r="E1510" s="297"/>
      <c r="F1510" s="297"/>
      <c r="G1510" s="297"/>
      <c r="H1510" s="297"/>
    </row>
    <row r="1511" spans="4:8" s="252" customFormat="1" ht="12.75">
      <c r="D1511" s="310"/>
      <c r="E1511" s="297"/>
      <c r="F1511" s="297"/>
      <c r="G1511" s="297"/>
      <c r="H1511" s="297"/>
    </row>
    <row r="1512" spans="4:8" s="252" customFormat="1" ht="12.75">
      <c r="D1512" s="310"/>
      <c r="E1512" s="297"/>
      <c r="F1512" s="297"/>
      <c r="G1512" s="297"/>
      <c r="H1512" s="297"/>
    </row>
    <row r="1513" spans="4:8" s="252" customFormat="1" ht="12.75">
      <c r="D1513" s="310"/>
      <c r="E1513" s="297"/>
      <c r="F1513" s="297"/>
      <c r="G1513" s="297"/>
      <c r="H1513" s="297"/>
    </row>
    <row r="1514" spans="4:8" s="252" customFormat="1" ht="12.75">
      <c r="D1514" s="310"/>
      <c r="E1514" s="297"/>
      <c r="F1514" s="297"/>
      <c r="G1514" s="297"/>
      <c r="H1514" s="297"/>
    </row>
    <row r="1515" spans="4:8" s="252" customFormat="1" ht="12.75">
      <c r="D1515" s="310"/>
      <c r="E1515" s="297"/>
      <c r="F1515" s="297"/>
      <c r="G1515" s="297"/>
      <c r="H1515" s="297"/>
    </row>
    <row r="1516" spans="4:8" s="252" customFormat="1" ht="12.75">
      <c r="D1516" s="310"/>
      <c r="E1516" s="297"/>
      <c r="F1516" s="297"/>
      <c r="G1516" s="297"/>
      <c r="H1516" s="297"/>
    </row>
    <row r="1517" spans="4:8" s="252" customFormat="1" ht="12.75">
      <c r="D1517" s="310"/>
      <c r="E1517" s="297"/>
      <c r="F1517" s="297"/>
      <c r="G1517" s="297"/>
      <c r="H1517" s="297"/>
    </row>
    <row r="1518" spans="4:8" s="252" customFormat="1" ht="12.75">
      <c r="D1518" s="310"/>
      <c r="E1518" s="297"/>
      <c r="F1518" s="297"/>
      <c r="G1518" s="297"/>
      <c r="H1518" s="297"/>
    </row>
    <row r="1519" spans="4:8" s="252" customFormat="1" ht="12.75">
      <c r="D1519" s="310"/>
      <c r="E1519" s="297"/>
      <c r="F1519" s="297"/>
      <c r="G1519" s="297"/>
      <c r="H1519" s="297"/>
    </row>
    <row r="1520" spans="4:8" s="252" customFormat="1" ht="12.75">
      <c r="D1520" s="310"/>
      <c r="E1520" s="297"/>
      <c r="F1520" s="297"/>
      <c r="G1520" s="297"/>
      <c r="H1520" s="297"/>
    </row>
    <row r="1521" spans="4:8" s="252" customFormat="1" ht="12.75">
      <c r="D1521" s="310"/>
      <c r="E1521" s="297"/>
      <c r="F1521" s="297"/>
      <c r="G1521" s="297"/>
      <c r="H1521" s="297"/>
    </row>
    <row r="1522" spans="4:8" s="252" customFormat="1" ht="12.75">
      <c r="D1522" s="310"/>
      <c r="E1522" s="297"/>
      <c r="F1522" s="297"/>
      <c r="G1522" s="297"/>
      <c r="H1522" s="297"/>
    </row>
    <row r="1523" spans="4:8" s="252" customFormat="1" ht="12.75">
      <c r="D1523" s="310"/>
      <c r="E1523" s="297"/>
      <c r="F1523" s="297"/>
      <c r="G1523" s="297"/>
      <c r="H1523" s="297"/>
    </row>
    <row r="1524" spans="4:8" s="252" customFormat="1" ht="12.75">
      <c r="D1524" s="310"/>
      <c r="E1524" s="297"/>
      <c r="F1524" s="297"/>
      <c r="G1524" s="297"/>
      <c r="H1524" s="297"/>
    </row>
    <row r="1525" spans="4:8" s="252" customFormat="1" ht="12.75">
      <c r="D1525" s="310"/>
      <c r="E1525" s="297"/>
      <c r="F1525" s="297"/>
      <c r="G1525" s="297"/>
      <c r="H1525" s="297"/>
    </row>
    <row r="1526" spans="4:8" s="252" customFormat="1" ht="12.75">
      <c r="D1526" s="310"/>
      <c r="E1526" s="297"/>
      <c r="F1526" s="297"/>
      <c r="G1526" s="297"/>
      <c r="H1526" s="297"/>
    </row>
    <row r="1527" spans="4:8" s="252" customFormat="1" ht="12.75">
      <c r="D1527" s="310"/>
      <c r="E1527" s="297"/>
      <c r="F1527" s="297"/>
      <c r="G1527" s="297"/>
      <c r="H1527" s="297"/>
    </row>
    <row r="1528" spans="4:8" s="252" customFormat="1" ht="12.75">
      <c r="D1528" s="310"/>
      <c r="E1528" s="297"/>
      <c r="F1528" s="297"/>
      <c r="G1528" s="297"/>
      <c r="H1528" s="297"/>
    </row>
    <row r="1529" spans="4:8" s="252" customFormat="1" ht="12.75">
      <c r="D1529" s="310"/>
      <c r="E1529" s="297"/>
      <c r="F1529" s="297"/>
      <c r="G1529" s="297"/>
      <c r="H1529" s="297"/>
    </row>
    <row r="1530" spans="4:8" s="252" customFormat="1" ht="12.75">
      <c r="D1530" s="310"/>
      <c r="E1530" s="297"/>
      <c r="F1530" s="297"/>
      <c r="G1530" s="297"/>
      <c r="H1530" s="297"/>
    </row>
    <row r="1531" spans="4:8" s="252" customFormat="1" ht="12.75">
      <c r="D1531" s="310"/>
      <c r="E1531" s="297"/>
      <c r="F1531" s="297"/>
      <c r="G1531" s="297"/>
      <c r="H1531" s="297"/>
    </row>
    <row r="1532" spans="4:8" s="252" customFormat="1" ht="12.75">
      <c r="D1532" s="310"/>
      <c r="E1532" s="297"/>
      <c r="F1532" s="297"/>
      <c r="G1532" s="297"/>
      <c r="H1532" s="297"/>
    </row>
    <row r="1533" spans="4:8" s="252" customFormat="1" ht="12.75">
      <c r="D1533" s="310"/>
      <c r="E1533" s="297"/>
      <c r="F1533" s="297"/>
      <c r="G1533" s="297"/>
      <c r="H1533" s="297"/>
    </row>
    <row r="1534" spans="4:8" s="252" customFormat="1" ht="12.75">
      <c r="D1534" s="310"/>
      <c r="E1534" s="297"/>
      <c r="F1534" s="297"/>
      <c r="G1534" s="297"/>
      <c r="H1534" s="297"/>
    </row>
    <row r="1535" spans="4:8" s="252" customFormat="1" ht="12.75">
      <c r="D1535" s="310"/>
      <c r="E1535" s="297"/>
      <c r="F1535" s="297"/>
      <c r="G1535" s="297"/>
      <c r="H1535" s="297"/>
    </row>
    <row r="1536" spans="4:8" s="252" customFormat="1" ht="12.75">
      <c r="D1536" s="310"/>
      <c r="E1536" s="297"/>
      <c r="F1536" s="297"/>
      <c r="G1536" s="297"/>
      <c r="H1536" s="297"/>
    </row>
    <row r="1537" spans="4:8" s="252" customFormat="1" ht="12.75">
      <c r="D1537" s="310"/>
      <c r="E1537" s="297"/>
      <c r="F1537" s="297"/>
      <c r="G1537" s="297"/>
      <c r="H1537" s="297"/>
    </row>
    <row r="1538" spans="4:8" s="252" customFormat="1" ht="12.75">
      <c r="D1538" s="310"/>
      <c r="E1538" s="297"/>
      <c r="F1538" s="297"/>
      <c r="G1538" s="297"/>
      <c r="H1538" s="297"/>
    </row>
    <row r="1539" spans="4:8" s="252" customFormat="1" ht="12.75">
      <c r="D1539" s="310"/>
      <c r="E1539" s="297"/>
      <c r="F1539" s="297"/>
      <c r="G1539" s="297"/>
      <c r="H1539" s="297"/>
    </row>
    <row r="1540" spans="4:8" s="252" customFormat="1" ht="12.75">
      <c r="D1540" s="310"/>
      <c r="E1540" s="297"/>
      <c r="F1540" s="297"/>
      <c r="G1540" s="297"/>
      <c r="H1540" s="297"/>
    </row>
    <row r="1541" spans="4:8" s="252" customFormat="1" ht="12.75">
      <c r="D1541" s="310"/>
      <c r="E1541" s="297"/>
      <c r="F1541" s="297"/>
      <c r="G1541" s="297"/>
      <c r="H1541" s="297"/>
    </row>
    <row r="1542" spans="4:8" s="252" customFormat="1" ht="12.75">
      <c r="D1542" s="310"/>
      <c r="E1542" s="297"/>
      <c r="F1542" s="297"/>
      <c r="G1542" s="297"/>
      <c r="H1542" s="297"/>
    </row>
    <row r="1543" spans="4:8" s="252" customFormat="1" ht="12.75">
      <c r="D1543" s="310"/>
      <c r="E1543" s="297"/>
      <c r="F1543" s="297"/>
      <c r="G1543" s="297"/>
      <c r="H1543" s="297"/>
    </row>
    <row r="1544" spans="4:8" s="252" customFormat="1" ht="12.75">
      <c r="D1544" s="310"/>
      <c r="E1544" s="297"/>
      <c r="F1544" s="297"/>
      <c r="G1544" s="297"/>
      <c r="H1544" s="297"/>
    </row>
    <row r="1545" spans="4:8" s="252" customFormat="1" ht="12.75">
      <c r="D1545" s="310"/>
      <c r="E1545" s="297"/>
      <c r="F1545" s="297"/>
      <c r="G1545" s="297"/>
      <c r="H1545" s="297"/>
    </row>
    <row r="1546" spans="4:8" s="252" customFormat="1" ht="12.75">
      <c r="D1546" s="310"/>
      <c r="E1546" s="297"/>
      <c r="F1546" s="297"/>
      <c r="G1546" s="297"/>
      <c r="H1546" s="297"/>
    </row>
    <row r="1547" spans="4:8" s="252" customFormat="1" ht="12.75">
      <c r="D1547" s="310"/>
      <c r="E1547" s="297"/>
      <c r="F1547" s="297"/>
      <c r="G1547" s="297"/>
      <c r="H1547" s="297"/>
    </row>
    <row r="1548" spans="4:8" s="252" customFormat="1" ht="12.75">
      <c r="D1548" s="310"/>
      <c r="E1548" s="297"/>
      <c r="F1548" s="297"/>
      <c r="G1548" s="297"/>
      <c r="H1548" s="297"/>
    </row>
    <row r="1549" spans="4:8" s="252" customFormat="1" ht="12.75">
      <c r="D1549" s="310"/>
      <c r="E1549" s="297"/>
      <c r="F1549" s="297"/>
      <c r="G1549" s="297"/>
      <c r="H1549" s="297"/>
    </row>
    <row r="1550" spans="4:8" s="252" customFormat="1" ht="12.75">
      <c r="D1550" s="310"/>
      <c r="E1550" s="297"/>
      <c r="F1550" s="297"/>
      <c r="G1550" s="297"/>
      <c r="H1550" s="297"/>
    </row>
    <row r="1551" spans="4:8" s="252" customFormat="1" ht="12.75">
      <c r="D1551" s="310"/>
      <c r="E1551" s="297"/>
      <c r="F1551" s="297"/>
      <c r="G1551" s="297"/>
      <c r="H1551" s="297"/>
    </row>
    <row r="1552" spans="4:8" s="252" customFormat="1" ht="12.75">
      <c r="D1552" s="310"/>
      <c r="E1552" s="297"/>
      <c r="F1552" s="297"/>
      <c r="G1552" s="297"/>
      <c r="H1552" s="297"/>
    </row>
    <row r="1553" spans="4:8" s="252" customFormat="1" ht="12.75">
      <c r="D1553" s="310"/>
      <c r="E1553" s="297"/>
      <c r="F1553" s="297"/>
      <c r="G1553" s="297"/>
      <c r="H1553" s="297"/>
    </row>
    <row r="1554" spans="4:8" s="252" customFormat="1" ht="12.75">
      <c r="D1554" s="310"/>
      <c r="E1554" s="297"/>
      <c r="F1554" s="297"/>
      <c r="G1554" s="297"/>
      <c r="H1554" s="297"/>
    </row>
    <row r="1555" spans="4:8" s="252" customFormat="1" ht="12.75">
      <c r="D1555" s="310"/>
      <c r="E1555" s="297"/>
      <c r="F1555" s="297"/>
      <c r="G1555" s="297"/>
      <c r="H1555" s="297"/>
    </row>
    <row r="1556" spans="4:8" s="252" customFormat="1" ht="12.75">
      <c r="D1556" s="310"/>
      <c r="E1556" s="297"/>
      <c r="F1556" s="297"/>
      <c r="G1556" s="297"/>
      <c r="H1556" s="297"/>
    </row>
    <row r="1557" spans="4:8" s="252" customFormat="1" ht="12.75">
      <c r="D1557" s="310"/>
      <c r="E1557" s="297"/>
      <c r="F1557" s="297"/>
      <c r="G1557" s="297"/>
      <c r="H1557" s="297"/>
    </row>
    <row r="1558" spans="4:8" s="252" customFormat="1" ht="12.75">
      <c r="D1558" s="310"/>
      <c r="E1558" s="297"/>
      <c r="F1558" s="297"/>
      <c r="G1558" s="297"/>
      <c r="H1558" s="297"/>
    </row>
    <row r="1559" spans="4:8" s="252" customFormat="1" ht="12.75">
      <c r="D1559" s="310"/>
      <c r="E1559" s="297"/>
      <c r="F1559" s="297"/>
      <c r="G1559" s="297"/>
      <c r="H1559" s="297"/>
    </row>
    <row r="1560" spans="4:8" s="252" customFormat="1" ht="12.75">
      <c r="D1560" s="310"/>
      <c r="E1560" s="297"/>
      <c r="F1560" s="297"/>
      <c r="G1560" s="297"/>
      <c r="H1560" s="297"/>
    </row>
    <row r="1561" spans="4:8" s="252" customFormat="1" ht="12.75">
      <c r="D1561" s="310"/>
      <c r="E1561" s="297"/>
      <c r="F1561" s="297"/>
      <c r="G1561" s="297"/>
      <c r="H1561" s="297"/>
    </row>
    <row r="1562" spans="4:8" s="252" customFormat="1" ht="12.75">
      <c r="D1562" s="310"/>
      <c r="E1562" s="297"/>
      <c r="F1562" s="297"/>
      <c r="G1562" s="297"/>
      <c r="H1562" s="297"/>
    </row>
    <row r="1563" spans="4:8" s="252" customFormat="1" ht="12.75">
      <c r="D1563" s="310"/>
      <c r="E1563" s="297"/>
      <c r="F1563" s="297"/>
      <c r="G1563" s="297"/>
      <c r="H1563" s="297"/>
    </row>
    <row r="1564" spans="4:8" s="252" customFormat="1" ht="12.75">
      <c r="D1564" s="310"/>
      <c r="E1564" s="297"/>
      <c r="F1564" s="297"/>
      <c r="G1564" s="297"/>
      <c r="H1564" s="297"/>
    </row>
    <row r="1565" spans="4:8" s="252" customFormat="1" ht="12.75">
      <c r="D1565" s="310"/>
      <c r="E1565" s="297"/>
      <c r="F1565" s="297"/>
      <c r="G1565" s="297"/>
      <c r="H1565" s="297"/>
    </row>
    <row r="1566" spans="4:8" s="252" customFormat="1" ht="12.75">
      <c r="D1566" s="310"/>
      <c r="E1566" s="297"/>
      <c r="F1566" s="297"/>
      <c r="G1566" s="297"/>
      <c r="H1566" s="297"/>
    </row>
    <row r="1567" spans="4:8" s="252" customFormat="1" ht="12.75">
      <c r="D1567" s="310"/>
      <c r="E1567" s="297"/>
      <c r="F1567" s="297"/>
      <c r="G1567" s="297"/>
      <c r="H1567" s="297"/>
    </row>
    <row r="1568" spans="4:8" s="252" customFormat="1" ht="12.75">
      <c r="D1568" s="310"/>
      <c r="E1568" s="297"/>
      <c r="F1568" s="297"/>
      <c r="G1568" s="297"/>
      <c r="H1568" s="297"/>
    </row>
    <row r="1569" spans="4:8" s="252" customFormat="1" ht="12.75">
      <c r="D1569" s="310"/>
      <c r="E1569" s="297"/>
      <c r="F1569" s="297"/>
      <c r="G1569" s="297"/>
      <c r="H1569" s="297"/>
    </row>
    <row r="1570" spans="4:8" s="252" customFormat="1" ht="12.75">
      <c r="D1570" s="310"/>
      <c r="E1570" s="297"/>
      <c r="F1570" s="297"/>
      <c r="G1570" s="297"/>
      <c r="H1570" s="297"/>
    </row>
    <row r="1571" spans="4:8" s="252" customFormat="1" ht="12.75">
      <c r="D1571" s="310"/>
      <c r="E1571" s="297"/>
      <c r="F1571" s="297"/>
      <c r="G1571" s="297"/>
      <c r="H1571" s="297"/>
    </row>
    <row r="1572" spans="4:8" s="252" customFormat="1" ht="12.75">
      <c r="D1572" s="310"/>
      <c r="E1572" s="297"/>
      <c r="F1572" s="297"/>
      <c r="G1572" s="297"/>
      <c r="H1572" s="297"/>
    </row>
    <row r="1573" spans="4:8" s="252" customFormat="1" ht="12.75">
      <c r="D1573" s="310"/>
      <c r="E1573" s="297"/>
      <c r="F1573" s="297"/>
      <c r="G1573" s="297"/>
      <c r="H1573" s="297"/>
    </row>
    <row r="1574" spans="4:8" s="252" customFormat="1" ht="12.75">
      <c r="D1574" s="310"/>
      <c r="E1574" s="297"/>
      <c r="F1574" s="297"/>
      <c r="G1574" s="297"/>
      <c r="H1574" s="297"/>
    </row>
    <row r="1575" spans="4:8" s="252" customFormat="1" ht="12.75">
      <c r="D1575" s="310"/>
      <c r="E1575" s="297"/>
      <c r="F1575" s="297"/>
      <c r="G1575" s="297"/>
      <c r="H1575" s="297"/>
    </row>
    <row r="1576" spans="4:8" s="252" customFormat="1" ht="12.75">
      <c r="D1576" s="310"/>
      <c r="E1576" s="297"/>
      <c r="F1576" s="297"/>
      <c r="G1576" s="297"/>
      <c r="H1576" s="297"/>
    </row>
    <row r="1577" spans="4:8" s="252" customFormat="1" ht="12.75">
      <c r="D1577" s="310"/>
      <c r="E1577" s="297"/>
      <c r="F1577" s="297"/>
      <c r="G1577" s="297"/>
      <c r="H1577" s="297"/>
    </row>
    <row r="1578" spans="4:8" s="252" customFormat="1" ht="12.75">
      <c r="D1578" s="310"/>
      <c r="E1578" s="297"/>
      <c r="F1578" s="297"/>
      <c r="G1578" s="297"/>
      <c r="H1578" s="297"/>
    </row>
    <row r="1579" spans="4:8" s="252" customFormat="1" ht="12.75">
      <c r="D1579" s="310"/>
      <c r="E1579" s="297"/>
      <c r="F1579" s="297"/>
      <c r="G1579" s="297"/>
      <c r="H1579" s="297"/>
    </row>
    <row r="1580" spans="4:8" s="252" customFormat="1" ht="12.75">
      <c r="D1580" s="310"/>
      <c r="E1580" s="297"/>
      <c r="F1580" s="297"/>
      <c r="G1580" s="297"/>
      <c r="H1580" s="297"/>
    </row>
  </sheetData>
  <sheetProtection/>
  <mergeCells count="1">
    <mergeCell ref="E5:H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45" r:id="rId1"/>
  <headerFooter alignWithMargins="0">
    <oddFooter>&amp;C&amp;"Times New Roman,Normal"&amp;16 7</oddFooter>
    <firstFooter>&amp;L&amp;"Tahoma,Regular"&amp;10
&amp;8Sınıflandırma: &amp;"Tahoma,Bold"&amp;K3333FFDahili Kullanım&amp;"Microsoft Sans Serif,Regular"&amp;8&amp;K000000
 &amp;C&amp;"Times New Roman,Normal"&amp;16 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1.57421875" style="186" customWidth="1"/>
    <col min="2" max="2" width="7.140625" style="186" customWidth="1"/>
    <col min="3" max="3" width="97.8515625" style="186" customWidth="1"/>
    <col min="4" max="4" width="18.7109375" style="251" customWidth="1"/>
    <col min="5" max="5" width="18.7109375" style="186" customWidth="1"/>
    <col min="6" max="6" width="12.421875" style="186" customWidth="1"/>
    <col min="7" max="7" width="11.8515625" style="186" bestFit="1" customWidth="1"/>
    <col min="8" max="9" width="10.421875" style="186" customWidth="1"/>
    <col min="10" max="10" width="12.8515625" style="186" customWidth="1"/>
    <col min="11" max="11" width="9.421875" style="186" customWidth="1"/>
    <col min="12" max="13" width="12.8515625" style="186" customWidth="1"/>
    <col min="14" max="14" width="10.8515625" style="186" customWidth="1"/>
    <col min="15" max="15" width="13.28125" style="186" customWidth="1"/>
    <col min="16" max="16" width="9.57421875" style="186" customWidth="1"/>
    <col min="17" max="17" width="9.140625" style="186" customWidth="1"/>
    <col min="18" max="18" width="14.28125" style="186" bestFit="1" customWidth="1"/>
    <col min="19" max="16384" width="9.140625" style="186" customWidth="1"/>
  </cols>
  <sheetData>
    <row r="1" spans="1:4" ht="12.75">
      <c r="A1" s="184"/>
      <c r="B1" s="184"/>
      <c r="C1" s="184"/>
      <c r="D1" s="185"/>
    </row>
    <row r="2" spans="1:4" ht="12.75">
      <c r="A2" s="184"/>
      <c r="B2" s="184"/>
      <c r="C2" s="184"/>
      <c r="D2" s="185"/>
    </row>
    <row r="3" spans="1:6" ht="20.25">
      <c r="A3" s="187" t="s">
        <v>237</v>
      </c>
      <c r="B3" s="188"/>
      <c r="C3" s="189"/>
      <c r="D3" s="190"/>
      <c r="E3" s="191"/>
      <c r="F3" s="184"/>
    </row>
    <row r="4" spans="1:6" ht="18">
      <c r="A4" s="192" t="s">
        <v>577</v>
      </c>
      <c r="B4" s="193"/>
      <c r="C4" s="194"/>
      <c r="D4" s="194"/>
      <c r="E4" s="195"/>
      <c r="F4" s="184"/>
    </row>
    <row r="5" spans="1:6" ht="18">
      <c r="A5" s="192" t="s">
        <v>442</v>
      </c>
      <c r="B5" s="196"/>
      <c r="C5" s="194"/>
      <c r="D5" s="194"/>
      <c r="E5" s="195"/>
      <c r="F5" s="184"/>
    </row>
    <row r="6" spans="1:13" ht="15">
      <c r="A6" s="197"/>
      <c r="B6" s="198"/>
      <c r="C6" s="198"/>
      <c r="D6" s="199"/>
      <c r="E6" s="200"/>
      <c r="F6" s="184"/>
      <c r="J6" s="352"/>
      <c r="K6" s="352"/>
      <c r="L6" s="352"/>
      <c r="M6" s="352"/>
    </row>
    <row r="7" spans="1:6" ht="17.25" customHeight="1">
      <c r="A7" s="201"/>
      <c r="B7" s="202"/>
      <c r="C7" s="203"/>
      <c r="D7" s="662" t="s">
        <v>283</v>
      </c>
      <c r="E7" s="663"/>
      <c r="F7" s="184"/>
    </row>
    <row r="8" spans="1:6" ht="8.25" customHeight="1">
      <c r="A8" s="197"/>
      <c r="B8" s="198"/>
      <c r="C8" s="204"/>
      <c r="D8" s="205"/>
      <c r="E8" s="206"/>
      <c r="F8" s="184"/>
    </row>
    <row r="9" spans="1:6" ht="20.25" customHeight="1">
      <c r="A9" s="197"/>
      <c r="B9" s="207"/>
      <c r="C9" s="208" t="s">
        <v>443</v>
      </c>
      <c r="D9" s="209" t="s">
        <v>0</v>
      </c>
      <c r="E9" s="210" t="s">
        <v>528</v>
      </c>
      <c r="F9" s="184"/>
    </row>
    <row r="10" spans="1:6" ht="20.25" customHeight="1">
      <c r="A10" s="197"/>
      <c r="B10" s="207"/>
      <c r="C10" s="208"/>
      <c r="D10" s="211">
        <f>'gt'!E8</f>
        <v>44927</v>
      </c>
      <c r="E10" s="212">
        <f>'gt'!F8</f>
        <v>44562</v>
      </c>
      <c r="F10" s="184"/>
    </row>
    <row r="11" spans="1:6" ht="15">
      <c r="A11" s="197"/>
      <c r="B11" s="198"/>
      <c r="C11" s="213"/>
      <c r="D11" s="211">
        <f>+a!F9</f>
        <v>45199</v>
      </c>
      <c r="E11" s="212">
        <f>'gt'!F9</f>
        <v>44834</v>
      </c>
      <c r="F11" s="184"/>
    </row>
    <row r="12" spans="1:14" ht="18" customHeight="1">
      <c r="A12" s="633"/>
      <c r="B12" s="634"/>
      <c r="C12" s="635"/>
      <c r="D12" s="636"/>
      <c r="E12" s="637"/>
      <c r="F12" s="184"/>
      <c r="H12" s="184"/>
      <c r="I12" s="184"/>
      <c r="J12" s="536"/>
      <c r="K12" s="536"/>
      <c r="L12" s="536"/>
      <c r="M12" s="536"/>
      <c r="N12" s="536"/>
    </row>
    <row r="13" spans="1:21" s="222" customFormat="1" ht="15">
      <c r="A13" s="214"/>
      <c r="B13" s="215" t="s">
        <v>10</v>
      </c>
      <c r="C13" s="216" t="s">
        <v>444</v>
      </c>
      <c r="D13" s="217">
        <f>+'gt'!E71</f>
        <v>57583994</v>
      </c>
      <c r="E13" s="218">
        <f>+'gt'!F71</f>
        <v>38726062</v>
      </c>
      <c r="F13" s="530"/>
      <c r="G13" s="232"/>
      <c r="H13" s="537"/>
      <c r="I13" s="537"/>
      <c r="J13" s="577"/>
      <c r="K13" s="519"/>
      <c r="L13" s="519"/>
      <c r="M13" s="577"/>
      <c r="N13" s="528"/>
      <c r="P13" s="186"/>
      <c r="Q13" s="186"/>
      <c r="S13" s="528"/>
      <c r="U13" s="528"/>
    </row>
    <row r="14" spans="1:15" ht="15">
      <c r="A14" s="223"/>
      <c r="B14" s="224" t="s">
        <v>15</v>
      </c>
      <c r="C14" s="216" t="s">
        <v>445</v>
      </c>
      <c r="D14" s="217">
        <f>D15+D21</f>
        <v>13384885</v>
      </c>
      <c r="E14" s="218">
        <f>E15+E21</f>
        <v>13914663</v>
      </c>
      <c r="F14" s="219"/>
      <c r="G14" s="232"/>
      <c r="H14" s="537"/>
      <c r="I14" s="537"/>
      <c r="J14" s="578"/>
      <c r="K14" s="519"/>
      <c r="L14" s="519"/>
      <c r="M14" s="578"/>
      <c r="N14" s="528"/>
      <c r="O14" s="222"/>
    </row>
    <row r="15" spans="1:18" ht="15">
      <c r="A15" s="223"/>
      <c r="B15" s="225" t="s">
        <v>36</v>
      </c>
      <c r="C15" s="216" t="s">
        <v>446</v>
      </c>
      <c r="D15" s="226">
        <f>SUM(D16:D20)</f>
        <v>7926429</v>
      </c>
      <c r="E15" s="227">
        <f>SUM(E16:E20)</f>
        <v>1239042</v>
      </c>
      <c r="F15" s="219"/>
      <c r="G15" s="352"/>
      <c r="H15" s="537"/>
      <c r="I15" s="537"/>
      <c r="J15" s="578"/>
      <c r="K15" s="519"/>
      <c r="L15" s="519"/>
      <c r="M15" s="578"/>
      <c r="N15" s="528"/>
      <c r="O15" s="222"/>
      <c r="R15" s="352"/>
    </row>
    <row r="16" spans="1:15" ht="15">
      <c r="A16" s="223"/>
      <c r="B16" s="228" t="s">
        <v>54</v>
      </c>
      <c r="C16" s="229" t="s">
        <v>447</v>
      </c>
      <c r="D16" s="230">
        <v>4045105</v>
      </c>
      <c r="E16" s="231">
        <v>1421233</v>
      </c>
      <c r="F16" s="530"/>
      <c r="G16" s="232"/>
      <c r="H16" s="537"/>
      <c r="I16" s="537"/>
      <c r="J16" s="579"/>
      <c r="K16" s="519"/>
      <c r="L16" s="519"/>
      <c r="M16" s="579"/>
      <c r="N16" s="528"/>
      <c r="O16" s="222"/>
    </row>
    <row r="17" spans="1:15" ht="15.75" customHeight="1">
      <c r="A17" s="223"/>
      <c r="B17" s="228" t="s">
        <v>55</v>
      </c>
      <c r="C17" s="229" t="s">
        <v>448</v>
      </c>
      <c r="D17" s="230">
        <v>0</v>
      </c>
      <c r="E17" s="231">
        <v>0</v>
      </c>
      <c r="F17" s="232"/>
      <c r="G17" s="232"/>
      <c r="H17" s="537"/>
      <c r="I17" s="537"/>
      <c r="J17" s="579"/>
      <c r="K17" s="519"/>
      <c r="L17" s="519"/>
      <c r="M17" s="579"/>
      <c r="N17" s="528"/>
      <c r="O17" s="222"/>
    </row>
    <row r="18" spans="1:15" ht="15">
      <c r="A18" s="223"/>
      <c r="B18" s="228" t="s">
        <v>56</v>
      </c>
      <c r="C18" s="229" t="s">
        <v>384</v>
      </c>
      <c r="D18" s="230">
        <v>-48598</v>
      </c>
      <c r="E18" s="231">
        <v>195</v>
      </c>
      <c r="F18" s="530"/>
      <c r="G18" s="534"/>
      <c r="H18" s="537"/>
      <c r="I18" s="537"/>
      <c r="J18" s="579"/>
      <c r="K18" s="519"/>
      <c r="L18" s="519"/>
      <c r="M18" s="579"/>
      <c r="N18" s="528"/>
      <c r="O18" s="222"/>
    </row>
    <row r="19" spans="1:14" ht="15.75" customHeight="1">
      <c r="A19" s="223"/>
      <c r="B19" s="233" t="s">
        <v>284</v>
      </c>
      <c r="C19" s="234" t="s">
        <v>449</v>
      </c>
      <c r="D19" s="230">
        <v>624647</v>
      </c>
      <c r="E19" s="231">
        <v>54291</v>
      </c>
      <c r="F19" s="530"/>
      <c r="G19" s="232"/>
      <c r="H19" s="537"/>
      <c r="I19" s="537"/>
      <c r="J19" s="580"/>
      <c r="K19" s="519"/>
      <c r="L19" s="519"/>
      <c r="M19" s="580"/>
      <c r="N19" s="528"/>
    </row>
    <row r="20" spans="1:14" ht="15">
      <c r="A20" s="223"/>
      <c r="B20" s="228" t="s">
        <v>290</v>
      </c>
      <c r="C20" s="229" t="s">
        <v>450</v>
      </c>
      <c r="D20" s="230">
        <v>3305275</v>
      </c>
      <c r="E20" s="231">
        <v>-236677</v>
      </c>
      <c r="F20" s="232"/>
      <c r="G20" s="232"/>
      <c r="H20" s="537"/>
      <c r="I20" s="537"/>
      <c r="J20" s="579"/>
      <c r="K20" s="519"/>
      <c r="L20" s="519"/>
      <c r="M20" s="579"/>
      <c r="N20" s="528"/>
    </row>
    <row r="21" spans="1:18" ht="16.5" customHeight="1">
      <c r="A21" s="223"/>
      <c r="B21" s="235" t="s">
        <v>37</v>
      </c>
      <c r="C21" s="216" t="s">
        <v>451</v>
      </c>
      <c r="D21" s="217">
        <f>SUM(D22:D27)</f>
        <v>5458456</v>
      </c>
      <c r="E21" s="218">
        <f>SUM(E22:E27)</f>
        <v>12675621</v>
      </c>
      <c r="F21" s="534"/>
      <c r="G21" s="232"/>
      <c r="H21" s="537"/>
      <c r="I21" s="537"/>
      <c r="J21" s="578"/>
      <c r="K21" s="519"/>
      <c r="L21" s="519"/>
      <c r="M21" s="578"/>
      <c r="N21" s="528"/>
      <c r="R21" s="352"/>
    </row>
    <row r="22" spans="1:14" ht="16.5" customHeight="1">
      <c r="A22" s="223"/>
      <c r="B22" s="228" t="s">
        <v>161</v>
      </c>
      <c r="C22" s="229" t="s">
        <v>452</v>
      </c>
      <c r="D22" s="230">
        <v>8843027</v>
      </c>
      <c r="E22" s="231">
        <v>3270116</v>
      </c>
      <c r="F22" s="232"/>
      <c r="G22" s="232"/>
      <c r="H22" s="537"/>
      <c r="I22" s="537"/>
      <c r="J22" s="578"/>
      <c r="K22" s="519"/>
      <c r="L22" s="519"/>
      <c r="M22" s="579"/>
      <c r="N22" s="528"/>
    </row>
    <row r="23" spans="1:18" ht="30.75">
      <c r="A23" s="223"/>
      <c r="B23" s="228" t="s">
        <v>162</v>
      </c>
      <c r="C23" s="229" t="s">
        <v>387</v>
      </c>
      <c r="D23" s="230">
        <v>-2629570</v>
      </c>
      <c r="E23" s="231">
        <v>12617267</v>
      </c>
      <c r="F23" s="530"/>
      <c r="G23" s="534"/>
      <c r="H23" s="537"/>
      <c r="I23" s="537"/>
      <c r="J23" s="578"/>
      <c r="K23" s="519"/>
      <c r="L23" s="519"/>
      <c r="M23" s="579"/>
      <c r="N23" s="528"/>
      <c r="R23" s="529"/>
    </row>
    <row r="24" spans="1:18" ht="15" customHeight="1">
      <c r="A24" s="223"/>
      <c r="B24" s="228" t="s">
        <v>453</v>
      </c>
      <c r="C24" s="229" t="s">
        <v>454</v>
      </c>
      <c r="D24" s="230">
        <v>1545916</v>
      </c>
      <c r="E24" s="231">
        <v>1379755</v>
      </c>
      <c r="F24" s="530"/>
      <c r="G24" s="232"/>
      <c r="H24" s="537"/>
      <c r="I24" s="537"/>
      <c r="J24" s="578"/>
      <c r="K24" s="519"/>
      <c r="L24" s="519"/>
      <c r="M24" s="581"/>
      <c r="N24" s="528"/>
      <c r="R24" s="529"/>
    </row>
    <row r="25" spans="1:18" s="222" customFormat="1" ht="15">
      <c r="A25" s="214"/>
      <c r="B25" s="228" t="s">
        <v>455</v>
      </c>
      <c r="C25" s="229" t="s">
        <v>456</v>
      </c>
      <c r="D25" s="230">
        <v>-4497217</v>
      </c>
      <c r="E25" s="231">
        <v>-1563029</v>
      </c>
      <c r="F25" s="232"/>
      <c r="G25" s="232"/>
      <c r="H25" s="537"/>
      <c r="I25" s="537"/>
      <c r="J25" s="578"/>
      <c r="K25" s="519"/>
      <c r="L25" s="519"/>
      <c r="M25" s="581"/>
      <c r="N25" s="528"/>
      <c r="P25" s="186"/>
      <c r="Q25" s="186"/>
      <c r="R25" s="529"/>
    </row>
    <row r="26" spans="1:18" ht="15">
      <c r="A26" s="223"/>
      <c r="B26" s="228" t="s">
        <v>457</v>
      </c>
      <c r="C26" s="229" t="s">
        <v>458</v>
      </c>
      <c r="D26" s="236">
        <v>225442</v>
      </c>
      <c r="E26" s="231">
        <v>0</v>
      </c>
      <c r="F26" s="232"/>
      <c r="G26" s="232"/>
      <c r="H26" s="537"/>
      <c r="I26" s="537"/>
      <c r="J26" s="578"/>
      <c r="K26" s="519"/>
      <c r="L26" s="519"/>
      <c r="M26" s="581"/>
      <c r="N26" s="528"/>
      <c r="R26" s="529"/>
    </row>
    <row r="27" spans="1:14" ht="15">
      <c r="A27" s="223"/>
      <c r="B27" s="228" t="s">
        <v>459</v>
      </c>
      <c r="C27" s="229" t="s">
        <v>460</v>
      </c>
      <c r="D27" s="237">
        <v>1970858</v>
      </c>
      <c r="E27" s="231">
        <v>-3028488</v>
      </c>
      <c r="F27" s="232"/>
      <c r="G27" s="232"/>
      <c r="H27" s="537"/>
      <c r="I27" s="537"/>
      <c r="J27" s="578"/>
      <c r="K27" s="519"/>
      <c r="L27" s="519"/>
      <c r="M27" s="581"/>
      <c r="N27" s="528"/>
    </row>
    <row r="28" spans="1:18" ht="15">
      <c r="A28" s="223"/>
      <c r="B28" s="215" t="s">
        <v>14</v>
      </c>
      <c r="C28" s="239" t="s">
        <v>461</v>
      </c>
      <c r="D28" s="240">
        <f>D13+D14</f>
        <v>70968879</v>
      </c>
      <c r="E28" s="241">
        <f>E13+E14</f>
        <v>52640725</v>
      </c>
      <c r="F28" s="530"/>
      <c r="G28" s="232"/>
      <c r="H28" s="537"/>
      <c r="I28" s="537"/>
      <c r="J28" s="578"/>
      <c r="K28" s="519"/>
      <c r="L28" s="519"/>
      <c r="M28" s="578"/>
      <c r="N28" s="528"/>
      <c r="R28" s="352"/>
    </row>
    <row r="29" spans="1:14" ht="15">
      <c r="A29" s="223"/>
      <c r="B29" s="242"/>
      <c r="C29" s="243"/>
      <c r="D29" s="237"/>
      <c r="E29" s="238"/>
      <c r="F29" s="530"/>
      <c r="G29" s="221"/>
      <c r="H29" s="221"/>
      <c r="I29" s="537"/>
      <c r="J29" s="578"/>
      <c r="K29" s="519"/>
      <c r="L29" s="519"/>
      <c r="M29" s="221"/>
      <c r="N29" s="221"/>
    </row>
    <row r="30" spans="1:14" s="222" customFormat="1" ht="18.75" customHeight="1">
      <c r="A30" s="244"/>
      <c r="B30" s="245"/>
      <c r="C30" s="246"/>
      <c r="D30" s="247"/>
      <c r="E30" s="248"/>
      <c r="F30" s="220"/>
      <c r="G30" s="220"/>
      <c r="I30" s="537"/>
      <c r="J30" s="578"/>
      <c r="K30" s="519"/>
      <c r="L30" s="519"/>
      <c r="M30" s="221"/>
      <c r="N30" s="220"/>
    </row>
    <row r="31" ht="12.75">
      <c r="D31" s="186"/>
    </row>
    <row r="32" spans="2:6" ht="18">
      <c r="B32" s="249" t="s">
        <v>246</v>
      </c>
      <c r="E32" s="251"/>
      <c r="F32" s="251"/>
    </row>
    <row r="33" ht="12.75">
      <c r="D33" s="186"/>
    </row>
    <row r="34" ht="12.75">
      <c r="D34" s="186"/>
    </row>
    <row r="35" ht="12.75">
      <c r="D35" s="186"/>
    </row>
    <row r="36" ht="12.75">
      <c r="D36" s="186"/>
    </row>
    <row r="37" ht="12.75">
      <c r="D37" s="186"/>
    </row>
    <row r="40" ht="12.75">
      <c r="D40" s="250"/>
    </row>
    <row r="41" ht="12.75">
      <c r="D41" s="250"/>
    </row>
    <row r="42" ht="12.75">
      <c r="D42" s="250"/>
    </row>
    <row r="43" ht="12.75">
      <c r="D43" s="250"/>
    </row>
    <row r="44" ht="12.75">
      <c r="D44" s="250"/>
    </row>
    <row r="45" ht="12.75">
      <c r="D45" s="250"/>
    </row>
    <row r="46" ht="12.75">
      <c r="D46" s="250"/>
    </row>
    <row r="47" ht="12.75">
      <c r="D47" s="250"/>
    </row>
    <row r="48" ht="12.75">
      <c r="D48" s="250"/>
    </row>
    <row r="49" ht="12.75">
      <c r="D49" s="250"/>
    </row>
    <row r="50" ht="12.75">
      <c r="D50" s="250"/>
    </row>
    <row r="51" ht="12.75">
      <c r="D51" s="250"/>
    </row>
    <row r="52" ht="12.75">
      <c r="D52" s="250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Footer>&amp;C&amp;"Times New Roman,Normal"&amp;16 8</oddFooter>
    <firstFooter>&amp;L&amp;"Tahoma,Regular"&amp;10
&amp;8Sınıflandırma: &amp;"Tahoma,Bold"&amp;K3333FFDahili Kullanım&amp;"Microsoft Sans Serif,Regular"&amp;8&amp;K000000
 &amp;C&amp;"Times New Roman,Normal"&amp;16 8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03"/>
  <sheetViews>
    <sheetView tabSelected="1" zoomScale="70" zoomScaleNormal="70" zoomScalePageLayoutView="0" workbookViewId="0" topLeftCell="A1">
      <pane xSplit="6" ySplit="10" topLeftCell="G3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2" sqref="A2:A50"/>
    </sheetView>
  </sheetViews>
  <sheetFormatPr defaultColWidth="9.140625" defaultRowHeight="12.75"/>
  <cols>
    <col min="1" max="1" width="4.00390625" style="36" customWidth="1"/>
    <col min="2" max="2" width="4.57421875" style="36" customWidth="1"/>
    <col min="3" max="3" width="2.7109375" style="36" customWidth="1"/>
    <col min="4" max="4" width="7.28125" style="183" customWidth="1"/>
    <col min="5" max="5" width="69.140625" style="36" customWidth="1"/>
    <col min="6" max="6" width="8.140625" style="36" bestFit="1" customWidth="1"/>
    <col min="7" max="7" width="13.57421875" style="36" customWidth="1"/>
    <col min="8" max="9" width="13.8515625" style="36" customWidth="1"/>
    <col min="10" max="10" width="14.57421875" style="36" customWidth="1"/>
    <col min="11" max="11" width="15.421875" style="36" customWidth="1"/>
    <col min="12" max="12" width="21.140625" style="36" customWidth="1"/>
    <col min="13" max="13" width="14.140625" style="36" customWidth="1"/>
    <col min="14" max="14" width="15.421875" style="50" customWidth="1"/>
    <col min="15" max="15" width="21.7109375" style="36" customWidth="1"/>
    <col min="16" max="16" width="14.140625" style="36" customWidth="1"/>
    <col min="17" max="17" width="14.421875" style="36" customWidth="1"/>
    <col min="18" max="18" width="15.8515625" style="36" customWidth="1"/>
    <col min="19" max="19" width="15.00390625" style="36" customWidth="1"/>
    <col min="20" max="20" width="15.57421875" style="36" customWidth="1"/>
    <col min="21" max="21" width="14.57421875" style="36" customWidth="1"/>
    <col min="22" max="22" width="15.57421875" style="36" customWidth="1"/>
    <col min="23" max="23" width="15.421875" style="36" customWidth="1"/>
    <col min="24" max="24" width="17.57421875" style="36" customWidth="1"/>
    <col min="25" max="30" width="11.7109375" style="36" customWidth="1"/>
    <col min="31" max="32" width="9.140625" style="36" customWidth="1"/>
    <col min="33" max="33" width="5.7109375" style="36" bestFit="1" customWidth="1"/>
    <col min="34" max="34" width="11.7109375" style="36" bestFit="1" customWidth="1"/>
    <col min="35" max="35" width="5.7109375" style="36" bestFit="1" customWidth="1"/>
    <col min="36" max="36" width="11.7109375" style="36" bestFit="1" customWidth="1"/>
    <col min="37" max="38" width="11.28125" style="36" bestFit="1" customWidth="1"/>
    <col min="39" max="39" width="5.7109375" style="36" bestFit="1" customWidth="1"/>
    <col min="40" max="40" width="11.28125" style="36" bestFit="1" customWidth="1"/>
    <col min="41" max="45" width="9.140625" style="36" customWidth="1"/>
    <col min="46" max="48" width="11.28125" style="36" bestFit="1" customWidth="1"/>
    <col min="49" max="16384" width="9.140625" style="36" customWidth="1"/>
  </cols>
  <sheetData>
    <row r="2" spans="1:22" ht="20.25">
      <c r="A2" s="665">
        <v>9</v>
      </c>
      <c r="B2" s="664" t="s">
        <v>246</v>
      </c>
      <c r="C2" s="3" t="s">
        <v>237</v>
      </c>
      <c r="D2" s="94"/>
      <c r="E2" s="95"/>
      <c r="F2" s="95"/>
      <c r="G2" s="95"/>
      <c r="H2" s="95"/>
      <c r="I2" s="95"/>
      <c r="J2" s="95"/>
      <c r="K2" s="95"/>
      <c r="L2" s="96"/>
      <c r="M2" s="96"/>
      <c r="N2" s="97"/>
      <c r="O2" s="96"/>
      <c r="P2" s="97"/>
      <c r="Q2" s="97"/>
      <c r="R2" s="97"/>
      <c r="S2" s="97"/>
      <c r="T2" s="97"/>
      <c r="U2" s="97"/>
      <c r="V2" s="98"/>
    </row>
    <row r="3" spans="1:22" ht="21">
      <c r="A3" s="665"/>
      <c r="B3" s="664"/>
      <c r="C3" s="7" t="s">
        <v>575</v>
      </c>
      <c r="D3" s="99"/>
      <c r="E3" s="100"/>
      <c r="F3" s="100"/>
      <c r="G3" s="100"/>
      <c r="H3" s="100"/>
      <c r="I3" s="100"/>
      <c r="J3" s="100"/>
      <c r="K3" s="100"/>
      <c r="L3" s="101"/>
      <c r="M3" s="101"/>
      <c r="N3" s="101"/>
      <c r="O3" s="29"/>
      <c r="P3" s="50"/>
      <c r="Q3" s="50"/>
      <c r="R3" s="50"/>
      <c r="S3" s="50"/>
      <c r="T3" s="50"/>
      <c r="U3" s="50"/>
      <c r="V3" s="102"/>
    </row>
    <row r="4" spans="1:22" ht="24">
      <c r="A4" s="665"/>
      <c r="B4" s="664"/>
      <c r="C4" s="7"/>
      <c r="D4" s="103"/>
      <c r="E4" s="104"/>
      <c r="F4" s="104"/>
      <c r="G4" s="105"/>
      <c r="H4" s="105"/>
      <c r="I4" s="105"/>
      <c r="J4" s="105"/>
      <c r="K4" s="105"/>
      <c r="L4" s="29"/>
      <c r="M4" s="101"/>
      <c r="O4" s="106"/>
      <c r="P4" s="50"/>
      <c r="Q4" s="50"/>
      <c r="R4" s="50"/>
      <c r="S4" s="50"/>
      <c r="T4" s="50"/>
      <c r="U4" s="50"/>
      <c r="V4" s="102"/>
    </row>
    <row r="5" spans="1:22" ht="15" customHeight="1">
      <c r="A5" s="665"/>
      <c r="B5" s="664"/>
      <c r="C5" s="49"/>
      <c r="D5" s="103"/>
      <c r="E5" s="666"/>
      <c r="F5" s="666"/>
      <c r="G5" s="666"/>
      <c r="H5" s="107"/>
      <c r="I5" s="107"/>
      <c r="J5" s="107"/>
      <c r="K5" s="108"/>
      <c r="L5" s="29"/>
      <c r="M5" s="101"/>
      <c r="N5" s="109"/>
      <c r="O5" s="109"/>
      <c r="P5" s="110"/>
      <c r="Q5" s="110"/>
      <c r="R5" s="110"/>
      <c r="S5" s="110"/>
      <c r="T5" s="111"/>
      <c r="U5" s="111"/>
      <c r="V5" s="102"/>
    </row>
    <row r="6" spans="1:22" ht="16.5" customHeight="1">
      <c r="A6" s="665"/>
      <c r="B6" s="664"/>
      <c r="C6" s="55"/>
      <c r="D6" s="112"/>
      <c r="E6" s="113"/>
      <c r="F6" s="113"/>
      <c r="G6" s="114"/>
      <c r="H6" s="114"/>
      <c r="I6" s="114"/>
      <c r="J6" s="114"/>
      <c r="K6" s="114"/>
      <c r="L6" s="114"/>
      <c r="M6" s="114"/>
      <c r="N6" s="115"/>
      <c r="O6" s="114"/>
      <c r="P6" s="50"/>
      <c r="Q6" s="50"/>
      <c r="R6" s="50"/>
      <c r="S6" s="50"/>
      <c r="T6" s="50"/>
      <c r="U6" s="50"/>
      <c r="V6" s="116"/>
    </row>
    <row r="7" spans="1:22" ht="15.75" customHeight="1">
      <c r="A7" s="665"/>
      <c r="B7" s="664"/>
      <c r="C7" s="49"/>
      <c r="D7" s="99"/>
      <c r="E7" s="117"/>
      <c r="F7" s="118"/>
      <c r="G7" s="667" t="s">
        <v>283</v>
      </c>
      <c r="H7" s="668"/>
      <c r="I7" s="668"/>
      <c r="J7" s="668"/>
      <c r="K7" s="669"/>
      <c r="L7" s="669"/>
      <c r="M7" s="669"/>
      <c r="N7" s="668"/>
      <c r="O7" s="668"/>
      <c r="P7" s="668"/>
      <c r="Q7" s="668"/>
      <c r="R7" s="668"/>
      <c r="S7" s="668"/>
      <c r="T7" s="668"/>
      <c r="U7" s="668"/>
      <c r="V7" s="670"/>
    </row>
    <row r="8" spans="1:47" ht="33" customHeight="1">
      <c r="A8" s="665"/>
      <c r="B8" s="664"/>
      <c r="C8" s="49"/>
      <c r="D8" s="119"/>
      <c r="E8" s="120"/>
      <c r="F8" s="121"/>
      <c r="G8" s="122"/>
      <c r="H8" s="123"/>
      <c r="I8" s="123"/>
      <c r="J8" s="124"/>
      <c r="K8" s="676" t="s">
        <v>406</v>
      </c>
      <c r="L8" s="677"/>
      <c r="M8" s="678"/>
      <c r="N8" s="679" t="s">
        <v>407</v>
      </c>
      <c r="O8" s="680"/>
      <c r="P8" s="681"/>
      <c r="Q8" s="125"/>
      <c r="R8" s="126"/>
      <c r="S8" s="125"/>
      <c r="T8" s="125"/>
      <c r="U8" s="125"/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</row>
    <row r="9" spans="1:47" ht="145.5" customHeight="1">
      <c r="A9" s="665"/>
      <c r="B9" s="664"/>
      <c r="C9" s="55"/>
      <c r="D9" s="671" t="s">
        <v>410</v>
      </c>
      <c r="E9" s="672"/>
      <c r="F9" s="129" t="s">
        <v>67</v>
      </c>
      <c r="G9" s="130" t="s">
        <v>70</v>
      </c>
      <c r="H9" s="130" t="s">
        <v>72</v>
      </c>
      <c r="I9" s="130" t="s">
        <v>383</v>
      </c>
      <c r="J9" s="130" t="s">
        <v>74</v>
      </c>
      <c r="K9" s="131" t="s">
        <v>397</v>
      </c>
      <c r="L9" s="130" t="s">
        <v>384</v>
      </c>
      <c r="M9" s="130" t="s">
        <v>1</v>
      </c>
      <c r="N9" s="130" t="s">
        <v>385</v>
      </c>
      <c r="O9" s="130" t="s">
        <v>387</v>
      </c>
      <c r="P9" s="132" t="s">
        <v>1</v>
      </c>
      <c r="Q9" s="130" t="s">
        <v>388</v>
      </c>
      <c r="R9" s="131" t="s">
        <v>405</v>
      </c>
      <c r="S9" s="130" t="s">
        <v>389</v>
      </c>
      <c r="T9" s="130" t="s">
        <v>390</v>
      </c>
      <c r="U9" s="130" t="s">
        <v>255</v>
      </c>
      <c r="V9" s="133" t="s">
        <v>386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</row>
    <row r="10" spans="1:47" ht="9" customHeight="1">
      <c r="A10" s="665"/>
      <c r="B10" s="664"/>
      <c r="C10" s="49"/>
      <c r="D10" s="134"/>
      <c r="E10" s="135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</row>
    <row r="11" spans="1:47" ht="16.5">
      <c r="A11" s="665"/>
      <c r="B11" s="664"/>
      <c r="C11" s="49"/>
      <c r="D11" s="673" t="s">
        <v>528</v>
      </c>
      <c r="E11" s="674"/>
      <c r="F11" s="139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40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</row>
    <row r="12" spans="1:47" ht="16.5">
      <c r="A12" s="665"/>
      <c r="B12" s="664"/>
      <c r="C12" s="49"/>
      <c r="D12" s="675" t="s">
        <v>578</v>
      </c>
      <c r="E12" s="674"/>
      <c r="F12" s="139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140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</row>
    <row r="13" spans="1:47" ht="16.5">
      <c r="A13" s="665"/>
      <c r="B13" s="664"/>
      <c r="C13" s="49"/>
      <c r="D13" s="141" t="s">
        <v>10</v>
      </c>
      <c r="E13" s="142" t="s">
        <v>536</v>
      </c>
      <c r="F13" s="139"/>
      <c r="G13" s="144">
        <v>4200000</v>
      </c>
      <c r="H13" s="144">
        <v>11880</v>
      </c>
      <c r="I13" s="144">
        <v>0</v>
      </c>
      <c r="J13" s="144">
        <v>772554</v>
      </c>
      <c r="K13" s="144">
        <v>2013061</v>
      </c>
      <c r="L13" s="144">
        <v>-420279</v>
      </c>
      <c r="M13" s="144">
        <v>259473</v>
      </c>
      <c r="N13" s="144">
        <v>10662419</v>
      </c>
      <c r="O13" s="144">
        <v>432618</v>
      </c>
      <c r="P13" s="144">
        <v>-3903334</v>
      </c>
      <c r="Q13" s="144">
        <v>51937355</v>
      </c>
      <c r="R13" s="144">
        <v>14015592</v>
      </c>
      <c r="S13" s="144">
        <v>0</v>
      </c>
      <c r="T13" s="145">
        <f>SUM(G13:S13)</f>
        <v>79981339</v>
      </c>
      <c r="U13" s="144">
        <v>319516</v>
      </c>
      <c r="V13" s="146">
        <f>T13+U13</f>
        <v>80300855</v>
      </c>
      <c r="W13" s="128"/>
      <c r="X13" s="12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28"/>
      <c r="AT13" s="128"/>
      <c r="AU13" s="128"/>
    </row>
    <row r="14" spans="1:48" ht="16.5">
      <c r="A14" s="665"/>
      <c r="B14" s="664"/>
      <c r="C14" s="49"/>
      <c r="D14" s="141" t="s">
        <v>15</v>
      </c>
      <c r="E14" s="147" t="s">
        <v>374</v>
      </c>
      <c r="F14" s="139"/>
      <c r="G14" s="143">
        <f>SUM(G15:G16)</f>
        <v>0</v>
      </c>
      <c r="H14" s="143">
        <f aca="true" t="shared" si="0" ref="H14:U14">SUM(H15:H16)</f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  <c r="R14" s="143">
        <f>SUM(R15:R16)</f>
        <v>0</v>
      </c>
      <c r="S14" s="143">
        <f t="shared" si="0"/>
        <v>0</v>
      </c>
      <c r="T14" s="145">
        <f aca="true" t="shared" si="1" ref="T14:T28">SUM(G14:S14)</f>
        <v>0</v>
      </c>
      <c r="U14" s="143">
        <f t="shared" si="0"/>
        <v>0</v>
      </c>
      <c r="V14" s="146">
        <f aca="true" t="shared" si="2" ref="V14:V28">T14+U14</f>
        <v>0</v>
      </c>
      <c r="W14" s="128"/>
      <c r="X14" s="12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</row>
    <row r="15" spans="1:48" ht="16.5">
      <c r="A15" s="665"/>
      <c r="B15" s="664"/>
      <c r="C15" s="49"/>
      <c r="D15" s="148" t="s">
        <v>36</v>
      </c>
      <c r="E15" s="149" t="s">
        <v>375</v>
      </c>
      <c r="F15" s="139"/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1">
        <f t="shared" si="1"/>
        <v>0</v>
      </c>
      <c r="U15" s="150">
        <v>0</v>
      </c>
      <c r="V15" s="152">
        <f t="shared" si="2"/>
        <v>0</v>
      </c>
      <c r="W15" s="128"/>
      <c r="X15" s="12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</row>
    <row r="16" spans="1:48" ht="16.5">
      <c r="A16" s="665"/>
      <c r="B16" s="664"/>
      <c r="C16" s="49"/>
      <c r="D16" s="148" t="s">
        <v>37</v>
      </c>
      <c r="E16" s="149" t="s">
        <v>376</v>
      </c>
      <c r="F16" s="139"/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1">
        <f t="shared" si="1"/>
        <v>0</v>
      </c>
      <c r="U16" s="150">
        <v>0</v>
      </c>
      <c r="V16" s="152">
        <f t="shared" si="2"/>
        <v>0</v>
      </c>
      <c r="W16" s="128"/>
      <c r="X16" s="12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</row>
    <row r="17" spans="1:48" ht="15">
      <c r="A17" s="665"/>
      <c r="B17" s="664"/>
      <c r="C17" s="49"/>
      <c r="D17" s="141" t="s">
        <v>14</v>
      </c>
      <c r="E17" s="147" t="s">
        <v>377</v>
      </c>
      <c r="F17" s="505" t="s">
        <v>282</v>
      </c>
      <c r="G17" s="143">
        <f>G13+G14</f>
        <v>4200000</v>
      </c>
      <c r="H17" s="143">
        <f aca="true" t="shared" si="3" ref="H17:U17">H13+H14</f>
        <v>11880</v>
      </c>
      <c r="I17" s="143">
        <f t="shared" si="3"/>
        <v>0</v>
      </c>
      <c r="J17" s="143">
        <f t="shared" si="3"/>
        <v>772554</v>
      </c>
      <c r="K17" s="143">
        <f t="shared" si="3"/>
        <v>2013061</v>
      </c>
      <c r="L17" s="143">
        <f t="shared" si="3"/>
        <v>-420279</v>
      </c>
      <c r="M17" s="143">
        <f t="shared" si="3"/>
        <v>259473</v>
      </c>
      <c r="N17" s="143">
        <f t="shared" si="3"/>
        <v>10662419</v>
      </c>
      <c r="O17" s="143">
        <f t="shared" si="3"/>
        <v>432618</v>
      </c>
      <c r="P17" s="143">
        <f t="shared" si="3"/>
        <v>-3903334</v>
      </c>
      <c r="Q17" s="143">
        <f t="shared" si="3"/>
        <v>51937355</v>
      </c>
      <c r="R17" s="143">
        <f t="shared" si="3"/>
        <v>14015592</v>
      </c>
      <c r="S17" s="143">
        <f t="shared" si="3"/>
        <v>0</v>
      </c>
      <c r="T17" s="145">
        <f t="shared" si="1"/>
        <v>79981339</v>
      </c>
      <c r="U17" s="143">
        <f t="shared" si="3"/>
        <v>319516</v>
      </c>
      <c r="V17" s="146">
        <f t="shared" si="2"/>
        <v>80300855</v>
      </c>
      <c r="W17" s="128"/>
      <c r="X17" s="12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</row>
    <row r="18" spans="1:48" s="65" customFormat="1" ht="16.5">
      <c r="A18" s="665"/>
      <c r="B18" s="664"/>
      <c r="C18" s="60"/>
      <c r="D18" s="154" t="s">
        <v>13</v>
      </c>
      <c r="E18" s="147" t="s">
        <v>396</v>
      </c>
      <c r="F18" s="139"/>
      <c r="G18" s="144">
        <v>0</v>
      </c>
      <c r="H18" s="144">
        <v>0</v>
      </c>
      <c r="I18" s="144">
        <v>0</v>
      </c>
      <c r="J18" s="144">
        <v>0</v>
      </c>
      <c r="K18" s="144">
        <v>1070425</v>
      </c>
      <c r="L18" s="144">
        <v>25966</v>
      </c>
      <c r="M18" s="144">
        <v>59316</v>
      </c>
      <c r="N18" s="144">
        <v>3270116</v>
      </c>
      <c r="O18" s="144">
        <v>9312792</v>
      </c>
      <c r="P18" s="144">
        <v>90925</v>
      </c>
      <c r="Q18" s="144">
        <v>13283</v>
      </c>
      <c r="R18" s="144">
        <v>70052</v>
      </c>
      <c r="S18" s="144">
        <v>38569816</v>
      </c>
      <c r="T18" s="504">
        <f t="shared" si="1"/>
        <v>52482691</v>
      </c>
      <c r="U18" s="144">
        <v>158034</v>
      </c>
      <c r="V18" s="146">
        <f t="shared" si="2"/>
        <v>52640725</v>
      </c>
      <c r="W18" s="171"/>
      <c r="X18" s="171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8"/>
      <c r="AQ18" s="168"/>
      <c r="AR18" s="168"/>
      <c r="AS18" s="168"/>
      <c r="AT18" s="168"/>
      <c r="AU18" s="168"/>
      <c r="AV18" s="168"/>
    </row>
    <row r="19" spans="1:48" s="65" customFormat="1" ht="16.5">
      <c r="A19" s="665"/>
      <c r="B19" s="664"/>
      <c r="C19" s="60"/>
      <c r="D19" s="155" t="s">
        <v>12</v>
      </c>
      <c r="E19" s="147" t="s">
        <v>391</v>
      </c>
      <c r="F19" s="139"/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5">
        <f t="shared" si="1"/>
        <v>0</v>
      </c>
      <c r="U19" s="144">
        <v>0</v>
      </c>
      <c r="V19" s="146">
        <f t="shared" si="2"/>
        <v>0</v>
      </c>
      <c r="W19" s="171"/>
      <c r="X19" s="171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8"/>
      <c r="AQ19" s="168"/>
      <c r="AR19" s="168"/>
      <c r="AS19" s="168"/>
      <c r="AT19" s="168"/>
      <c r="AU19" s="168"/>
      <c r="AV19" s="168"/>
    </row>
    <row r="20" spans="1:48" s="65" customFormat="1" ht="16.5">
      <c r="A20" s="665"/>
      <c r="B20" s="664"/>
      <c r="C20" s="60"/>
      <c r="D20" s="155" t="s">
        <v>17</v>
      </c>
      <c r="E20" s="142" t="s">
        <v>392</v>
      </c>
      <c r="F20" s="139"/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5">
        <f t="shared" si="1"/>
        <v>0</v>
      </c>
      <c r="U20" s="144">
        <v>0</v>
      </c>
      <c r="V20" s="146">
        <f t="shared" si="2"/>
        <v>0</v>
      </c>
      <c r="W20" s="171"/>
      <c r="X20" s="171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8"/>
      <c r="AQ20" s="168"/>
      <c r="AR20" s="168"/>
      <c r="AS20" s="168"/>
      <c r="AT20" s="168"/>
      <c r="AU20" s="168"/>
      <c r="AV20" s="168"/>
    </row>
    <row r="21" spans="1:48" s="65" customFormat="1" ht="16.5">
      <c r="A21" s="665"/>
      <c r="B21" s="664"/>
      <c r="C21" s="60"/>
      <c r="D21" s="155" t="s">
        <v>16</v>
      </c>
      <c r="E21" s="156" t="s">
        <v>378</v>
      </c>
      <c r="F21" s="139"/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5">
        <f t="shared" si="1"/>
        <v>0</v>
      </c>
      <c r="U21" s="144">
        <v>0</v>
      </c>
      <c r="V21" s="146">
        <f t="shared" si="2"/>
        <v>0</v>
      </c>
      <c r="W21" s="171"/>
      <c r="X21" s="17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8"/>
      <c r="AQ21" s="168"/>
      <c r="AR21" s="168"/>
      <c r="AS21" s="168"/>
      <c r="AT21" s="168"/>
      <c r="AU21" s="168"/>
      <c r="AV21" s="168"/>
    </row>
    <row r="22" spans="1:48" s="65" customFormat="1" ht="16.5">
      <c r="A22" s="665"/>
      <c r="B22" s="664"/>
      <c r="C22" s="60"/>
      <c r="D22" s="155" t="s">
        <v>18</v>
      </c>
      <c r="E22" s="156" t="s">
        <v>393</v>
      </c>
      <c r="F22" s="139"/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5">
        <f t="shared" si="1"/>
        <v>0</v>
      </c>
      <c r="U22" s="144">
        <v>0</v>
      </c>
      <c r="V22" s="146">
        <f t="shared" si="2"/>
        <v>0</v>
      </c>
      <c r="W22" s="171"/>
      <c r="X22" s="171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8"/>
      <c r="AQ22" s="168"/>
      <c r="AR22" s="168"/>
      <c r="AS22" s="168"/>
      <c r="AT22" s="168"/>
      <c r="AU22" s="168"/>
      <c r="AV22" s="168"/>
    </row>
    <row r="23" spans="1:48" s="65" customFormat="1" ht="16.5">
      <c r="A23" s="665"/>
      <c r="B23" s="664"/>
      <c r="C23" s="60"/>
      <c r="D23" s="155" t="s">
        <v>19</v>
      </c>
      <c r="E23" s="157" t="s">
        <v>394</v>
      </c>
      <c r="F23" s="139"/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5">
        <f t="shared" si="1"/>
        <v>0</v>
      </c>
      <c r="U23" s="144">
        <v>0</v>
      </c>
      <c r="V23" s="146">
        <f t="shared" si="2"/>
        <v>0</v>
      </c>
      <c r="W23" s="171"/>
      <c r="X23" s="171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8"/>
      <c r="AQ23" s="168"/>
      <c r="AR23" s="168"/>
      <c r="AS23" s="168"/>
      <c r="AT23" s="168"/>
      <c r="AU23" s="168"/>
      <c r="AV23" s="168"/>
    </row>
    <row r="24" spans="1:48" s="65" customFormat="1" ht="16.5">
      <c r="A24" s="665"/>
      <c r="B24" s="664"/>
      <c r="C24" s="60"/>
      <c r="D24" s="155" t="s">
        <v>20</v>
      </c>
      <c r="E24" s="156" t="s">
        <v>395</v>
      </c>
      <c r="F24" s="139"/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94494</v>
      </c>
      <c r="R24" s="144">
        <v>0</v>
      </c>
      <c r="S24" s="144">
        <v>0</v>
      </c>
      <c r="T24" s="145">
        <f t="shared" si="1"/>
        <v>94494</v>
      </c>
      <c r="U24" s="144">
        <v>0</v>
      </c>
      <c r="V24" s="146">
        <f t="shared" si="2"/>
        <v>94494</v>
      </c>
      <c r="W24" s="171"/>
      <c r="X24" s="171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8"/>
      <c r="AQ24" s="168"/>
      <c r="AR24" s="168"/>
      <c r="AS24" s="168"/>
      <c r="AT24" s="168"/>
      <c r="AU24" s="168"/>
      <c r="AV24" s="168"/>
    </row>
    <row r="25" spans="1:48" s="65" customFormat="1" ht="16.5">
      <c r="A25" s="665"/>
      <c r="B25" s="664"/>
      <c r="C25" s="60"/>
      <c r="D25" s="154" t="s">
        <v>21</v>
      </c>
      <c r="E25" s="156" t="s">
        <v>379</v>
      </c>
      <c r="F25" s="139"/>
      <c r="G25" s="143">
        <f>+SUM(G26:G28)</f>
        <v>0</v>
      </c>
      <c r="H25" s="143">
        <f>+SUM(H26:H28)</f>
        <v>0</v>
      </c>
      <c r="I25" s="143">
        <f>+SUM(I26:I28)</f>
        <v>0</v>
      </c>
      <c r="J25" s="143">
        <f>+SUM(J26:J28)</f>
        <v>0</v>
      </c>
      <c r="K25" s="143">
        <f aca="true" t="shared" si="4" ref="K25:U25">+SUM(K26:K28)</f>
        <v>0</v>
      </c>
      <c r="L25" s="143">
        <f t="shared" si="4"/>
        <v>0</v>
      </c>
      <c r="M25" s="143">
        <f t="shared" si="4"/>
        <v>0</v>
      </c>
      <c r="N25" s="143">
        <f t="shared" si="4"/>
        <v>0</v>
      </c>
      <c r="O25" s="143">
        <f t="shared" si="4"/>
        <v>0</v>
      </c>
      <c r="P25" s="143">
        <f t="shared" si="4"/>
        <v>0</v>
      </c>
      <c r="Q25" s="143">
        <f t="shared" si="4"/>
        <v>11672511.053408638</v>
      </c>
      <c r="R25" s="143">
        <f t="shared" si="4"/>
        <v>-12979842.053408638</v>
      </c>
      <c r="S25" s="143">
        <f t="shared" si="4"/>
        <v>0</v>
      </c>
      <c r="T25" s="143">
        <f t="shared" si="4"/>
        <v>-1307331</v>
      </c>
      <c r="U25" s="143">
        <f t="shared" si="4"/>
        <v>-60347</v>
      </c>
      <c r="V25" s="146">
        <f t="shared" si="2"/>
        <v>-1367678</v>
      </c>
      <c r="W25" s="171"/>
      <c r="X25" s="171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8"/>
      <c r="AQ25" s="168"/>
      <c r="AR25" s="168"/>
      <c r="AS25" s="168"/>
      <c r="AT25" s="168"/>
      <c r="AU25" s="168"/>
      <c r="AV25" s="168"/>
    </row>
    <row r="26" spans="1:48" ht="16.5">
      <c r="A26" s="665"/>
      <c r="B26" s="664"/>
      <c r="C26" s="49"/>
      <c r="D26" s="148" t="s">
        <v>402</v>
      </c>
      <c r="E26" s="158" t="s">
        <v>380</v>
      </c>
      <c r="F26" s="506"/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-1307331</v>
      </c>
      <c r="S26" s="150">
        <v>0</v>
      </c>
      <c r="T26" s="151">
        <f t="shared" si="1"/>
        <v>-1307331</v>
      </c>
      <c r="U26" s="150">
        <v>-60347</v>
      </c>
      <c r="V26" s="152">
        <f t="shared" si="2"/>
        <v>-1367678</v>
      </c>
      <c r="W26" s="128"/>
      <c r="X26" s="12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</row>
    <row r="27" spans="1:48" ht="16.5">
      <c r="A27" s="665"/>
      <c r="B27" s="664"/>
      <c r="C27" s="49"/>
      <c r="D27" s="148" t="s">
        <v>403</v>
      </c>
      <c r="E27" s="158" t="s">
        <v>381</v>
      </c>
      <c r="F27" s="506"/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11615304.053408638</v>
      </c>
      <c r="R27" s="150">
        <v>-11615304.053408638</v>
      </c>
      <c r="S27" s="150">
        <v>0</v>
      </c>
      <c r="T27" s="507">
        <f t="shared" si="1"/>
        <v>0</v>
      </c>
      <c r="U27" s="150">
        <v>0</v>
      </c>
      <c r="V27" s="152">
        <f t="shared" si="2"/>
        <v>0</v>
      </c>
      <c r="W27" s="128"/>
      <c r="X27" s="12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</row>
    <row r="28" spans="1:48" ht="16.5">
      <c r="A28" s="665"/>
      <c r="B28" s="664"/>
      <c r="C28" s="49"/>
      <c r="D28" s="148" t="s">
        <v>404</v>
      </c>
      <c r="E28" s="158" t="s">
        <v>373</v>
      </c>
      <c r="F28" s="506"/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57207</v>
      </c>
      <c r="R28" s="150">
        <v>-57207</v>
      </c>
      <c r="S28" s="150">
        <v>0</v>
      </c>
      <c r="T28" s="507">
        <f t="shared" si="1"/>
        <v>0</v>
      </c>
      <c r="U28" s="150">
        <v>0</v>
      </c>
      <c r="V28" s="152">
        <f t="shared" si="2"/>
        <v>0</v>
      </c>
      <c r="W28" s="128"/>
      <c r="X28" s="12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</row>
    <row r="29" spans="1:48" ht="17.25">
      <c r="A29" s="665"/>
      <c r="B29" s="664"/>
      <c r="C29" s="49"/>
      <c r="D29" s="134"/>
      <c r="E29" s="159" t="s">
        <v>571</v>
      </c>
      <c r="F29" s="139"/>
      <c r="G29" s="143">
        <f>SUM(G17:G25)</f>
        <v>4200000</v>
      </c>
      <c r="H29" s="143">
        <f aca="true" t="shared" si="5" ref="H29:V29">SUM(H17:H25)</f>
        <v>11880</v>
      </c>
      <c r="I29" s="143">
        <f t="shared" si="5"/>
        <v>0</v>
      </c>
      <c r="J29" s="143">
        <f t="shared" si="5"/>
        <v>772554</v>
      </c>
      <c r="K29" s="143">
        <f t="shared" si="5"/>
        <v>3083486</v>
      </c>
      <c r="L29" s="143">
        <f t="shared" si="5"/>
        <v>-394313</v>
      </c>
      <c r="M29" s="143">
        <f t="shared" si="5"/>
        <v>318789</v>
      </c>
      <c r="N29" s="143">
        <f t="shared" si="5"/>
        <v>13932535</v>
      </c>
      <c r="O29" s="143">
        <f t="shared" si="5"/>
        <v>9745410</v>
      </c>
      <c r="P29" s="143">
        <f t="shared" si="5"/>
        <v>-3812409</v>
      </c>
      <c r="Q29" s="143">
        <f t="shared" si="5"/>
        <v>63717643.05340864</v>
      </c>
      <c r="R29" s="143">
        <f t="shared" si="5"/>
        <v>1105801.9465913624</v>
      </c>
      <c r="S29" s="143">
        <f t="shared" si="5"/>
        <v>38569816</v>
      </c>
      <c r="T29" s="143">
        <f t="shared" si="5"/>
        <v>131251193</v>
      </c>
      <c r="U29" s="143">
        <f t="shared" si="5"/>
        <v>417203</v>
      </c>
      <c r="V29" s="146">
        <f t="shared" si="5"/>
        <v>131668396</v>
      </c>
      <c r="W29" s="173"/>
      <c r="X29" s="12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</row>
    <row r="30" spans="1:47" ht="15" customHeight="1">
      <c r="A30" s="665"/>
      <c r="B30" s="664"/>
      <c r="C30" s="53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63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</row>
    <row r="31" spans="1:47" ht="15" customHeight="1">
      <c r="A31" s="665"/>
      <c r="B31" s="664"/>
      <c r="C31" s="49"/>
      <c r="D31" s="134"/>
      <c r="E31" s="570"/>
      <c r="F31" s="139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140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</row>
    <row r="32" spans="1:47" ht="15.75" customHeight="1">
      <c r="A32" s="665"/>
      <c r="B32" s="664"/>
      <c r="C32" s="13"/>
      <c r="D32" s="673" t="s">
        <v>0</v>
      </c>
      <c r="E32" s="674"/>
      <c r="F32" s="164"/>
      <c r="G32" s="153"/>
      <c r="H32" s="153"/>
      <c r="I32" s="153"/>
      <c r="J32" s="153"/>
      <c r="K32" s="153"/>
      <c r="L32" s="165"/>
      <c r="M32" s="153"/>
      <c r="N32" s="167"/>
      <c r="O32" s="167"/>
      <c r="P32" s="167"/>
      <c r="Q32" s="167"/>
      <c r="R32" s="167"/>
      <c r="S32" s="167"/>
      <c r="T32" s="167"/>
      <c r="U32" s="167"/>
      <c r="V32" s="639"/>
      <c r="W32" s="535"/>
      <c r="X32" s="168"/>
      <c r="Y32" s="128"/>
      <c r="Z32" s="169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</row>
    <row r="33" spans="1:47" ht="15.75" customHeight="1">
      <c r="A33" s="665"/>
      <c r="B33" s="664"/>
      <c r="C33" s="13"/>
      <c r="D33" s="675" t="s">
        <v>579</v>
      </c>
      <c r="E33" s="674"/>
      <c r="F33" s="164"/>
      <c r="G33" s="153"/>
      <c r="H33" s="153"/>
      <c r="I33" s="153"/>
      <c r="J33" s="153"/>
      <c r="K33" s="153"/>
      <c r="L33" s="165"/>
      <c r="M33" s="153"/>
      <c r="N33" s="166"/>
      <c r="O33" s="167"/>
      <c r="P33" s="153"/>
      <c r="Q33" s="165"/>
      <c r="R33" s="153"/>
      <c r="S33" s="165"/>
      <c r="T33" s="153"/>
      <c r="U33" s="153"/>
      <c r="V33" s="170"/>
      <c r="W33" s="128"/>
      <c r="X33" s="128"/>
      <c r="Y33" s="128"/>
      <c r="Z33" s="169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</row>
    <row r="34" spans="1:45" s="65" customFormat="1" ht="15">
      <c r="A34" s="665"/>
      <c r="B34" s="664"/>
      <c r="C34" s="17"/>
      <c r="D34" s="141" t="s">
        <v>10</v>
      </c>
      <c r="E34" s="142" t="s">
        <v>382</v>
      </c>
      <c r="F34" s="121"/>
      <c r="G34" s="143">
        <v>4200000</v>
      </c>
      <c r="H34" s="143">
        <v>11880</v>
      </c>
      <c r="I34" s="143">
        <v>0</v>
      </c>
      <c r="J34" s="143">
        <v>772554</v>
      </c>
      <c r="K34" s="143">
        <v>5405144</v>
      </c>
      <c r="L34" s="143">
        <v>-1315532</v>
      </c>
      <c r="M34" s="144">
        <v>471809</v>
      </c>
      <c r="N34" s="143">
        <v>15758923</v>
      </c>
      <c r="O34" s="143">
        <v>8711262</v>
      </c>
      <c r="P34" s="143">
        <v>-4556136</v>
      </c>
      <c r="Q34" s="143">
        <v>63782784.05340864</v>
      </c>
      <c r="R34" s="143">
        <f>ROUND((1111318.94659136+58285378),0)</f>
        <v>59396697</v>
      </c>
      <c r="S34" s="143">
        <v>0</v>
      </c>
      <c r="T34" s="145">
        <v>152639385</v>
      </c>
      <c r="U34" s="145">
        <v>484735</v>
      </c>
      <c r="V34" s="146">
        <v>153124120</v>
      </c>
      <c r="W34" s="128"/>
      <c r="X34" s="171"/>
      <c r="Y34" s="171"/>
      <c r="Z34" s="169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</row>
    <row r="35" spans="1:45" s="65" customFormat="1" ht="17.25" customHeight="1">
      <c r="A35" s="665"/>
      <c r="B35" s="664"/>
      <c r="C35" s="17"/>
      <c r="D35" s="141" t="s">
        <v>15</v>
      </c>
      <c r="E35" s="147" t="s">
        <v>374</v>
      </c>
      <c r="F35" s="153"/>
      <c r="G35" s="143">
        <f>SUM(G36:G37)</f>
        <v>0</v>
      </c>
      <c r="H35" s="143">
        <f aca="true" t="shared" si="6" ref="H35:U35">SUM(H36:H37)</f>
        <v>0</v>
      </c>
      <c r="I35" s="143">
        <f t="shared" si="6"/>
        <v>0</v>
      </c>
      <c r="J35" s="143">
        <f t="shared" si="6"/>
        <v>0</v>
      </c>
      <c r="K35" s="143">
        <f t="shared" si="6"/>
        <v>0</v>
      </c>
      <c r="L35" s="143">
        <f t="shared" si="6"/>
        <v>0</v>
      </c>
      <c r="M35" s="143">
        <f t="shared" si="6"/>
        <v>0</v>
      </c>
      <c r="N35" s="143">
        <f t="shared" si="6"/>
        <v>0</v>
      </c>
      <c r="O35" s="143">
        <f t="shared" si="6"/>
        <v>0</v>
      </c>
      <c r="P35" s="143">
        <f t="shared" si="6"/>
        <v>0</v>
      </c>
      <c r="Q35" s="143">
        <f t="shared" si="6"/>
        <v>0</v>
      </c>
      <c r="R35" s="143">
        <f>SUM(R36:R37)</f>
        <v>0</v>
      </c>
      <c r="S35" s="143">
        <f t="shared" si="6"/>
        <v>0</v>
      </c>
      <c r="T35" s="145">
        <f>SUM(G35:S35)</f>
        <v>0</v>
      </c>
      <c r="U35" s="143">
        <f t="shared" si="6"/>
        <v>0</v>
      </c>
      <c r="V35" s="146">
        <f>T35+U35</f>
        <v>0</v>
      </c>
      <c r="W35" s="128"/>
      <c r="X35" s="171"/>
      <c r="Y35" s="171"/>
      <c r="Z35" s="169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</row>
    <row r="36" spans="1:45" ht="17.25" customHeight="1">
      <c r="A36" s="665"/>
      <c r="B36" s="664"/>
      <c r="C36" s="13"/>
      <c r="D36" s="148" t="s">
        <v>36</v>
      </c>
      <c r="E36" s="149" t="s">
        <v>375</v>
      </c>
      <c r="F36" s="166"/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1">
        <f>SUM(G36:S36)</f>
        <v>0</v>
      </c>
      <c r="U36" s="150">
        <v>0</v>
      </c>
      <c r="V36" s="152">
        <f>T36+U36</f>
        <v>0</v>
      </c>
      <c r="W36" s="128"/>
      <c r="X36" s="128"/>
      <c r="Y36" s="128"/>
      <c r="Z36" s="16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</row>
    <row r="37" spans="1:45" ht="17.25" customHeight="1">
      <c r="A37" s="665"/>
      <c r="B37" s="664"/>
      <c r="C37" s="13"/>
      <c r="D37" s="148" t="s">
        <v>37</v>
      </c>
      <c r="E37" s="149" t="s">
        <v>376</v>
      </c>
      <c r="F37" s="166"/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1">
        <f>SUM(G37:S37)</f>
        <v>0</v>
      </c>
      <c r="U37" s="150">
        <v>0</v>
      </c>
      <c r="V37" s="152">
        <f>T37+U37</f>
        <v>0</v>
      </c>
      <c r="W37" s="128"/>
      <c r="X37" s="168"/>
      <c r="Y37" s="168"/>
      <c r="Z37" s="16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</row>
    <row r="38" spans="1:47" s="65" customFormat="1" ht="15.75" customHeight="1">
      <c r="A38" s="665"/>
      <c r="B38" s="664"/>
      <c r="C38" s="17"/>
      <c r="D38" s="141" t="s">
        <v>14</v>
      </c>
      <c r="E38" s="142" t="s">
        <v>377</v>
      </c>
      <c r="F38" s="505" t="s">
        <v>282</v>
      </c>
      <c r="G38" s="143">
        <f aca="true" t="shared" si="7" ref="G38:V38">G34+G35</f>
        <v>4200000</v>
      </c>
      <c r="H38" s="143">
        <f t="shared" si="7"/>
        <v>11880</v>
      </c>
      <c r="I38" s="143">
        <f t="shared" si="7"/>
        <v>0</v>
      </c>
      <c r="J38" s="143">
        <f t="shared" si="7"/>
        <v>772554</v>
      </c>
      <c r="K38" s="143">
        <f t="shared" si="7"/>
        <v>5405144</v>
      </c>
      <c r="L38" s="143">
        <f t="shared" si="7"/>
        <v>-1315532</v>
      </c>
      <c r="M38" s="143">
        <f t="shared" si="7"/>
        <v>471809</v>
      </c>
      <c r="N38" s="143">
        <f t="shared" si="7"/>
        <v>15758923</v>
      </c>
      <c r="O38" s="143">
        <f t="shared" si="7"/>
        <v>8711262</v>
      </c>
      <c r="P38" s="143">
        <f t="shared" si="7"/>
        <v>-4556136</v>
      </c>
      <c r="Q38" s="143">
        <f t="shared" si="7"/>
        <v>63782784.05340864</v>
      </c>
      <c r="R38" s="143">
        <f t="shared" si="7"/>
        <v>59396697</v>
      </c>
      <c r="S38" s="143">
        <f t="shared" si="7"/>
        <v>0</v>
      </c>
      <c r="T38" s="143">
        <f t="shared" si="7"/>
        <v>152639385</v>
      </c>
      <c r="U38" s="143">
        <f t="shared" si="7"/>
        <v>484735</v>
      </c>
      <c r="V38" s="146">
        <f t="shared" si="7"/>
        <v>153124120</v>
      </c>
      <c r="W38" s="169"/>
      <c r="X38" s="171"/>
      <c r="Y38" s="171"/>
      <c r="Z38" s="169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</row>
    <row r="39" spans="1:45" s="65" customFormat="1" ht="15">
      <c r="A39" s="665"/>
      <c r="B39" s="664"/>
      <c r="C39" s="17"/>
      <c r="D39" s="154" t="s">
        <v>13</v>
      </c>
      <c r="E39" s="147" t="s">
        <v>396</v>
      </c>
      <c r="F39" s="172"/>
      <c r="G39" s="143">
        <v>0</v>
      </c>
      <c r="H39" s="143">
        <v>0</v>
      </c>
      <c r="I39" s="143">
        <v>0</v>
      </c>
      <c r="J39" s="143">
        <v>0</v>
      </c>
      <c r="K39" s="143">
        <v>7438904</v>
      </c>
      <c r="L39" s="143">
        <v>-116722</v>
      </c>
      <c r="M39" s="144">
        <v>604236</v>
      </c>
      <c r="N39" s="143">
        <v>8843027</v>
      </c>
      <c r="O39" s="143">
        <v>-1865561</v>
      </c>
      <c r="P39" s="143">
        <v>-1518697</v>
      </c>
      <c r="Q39" s="143">
        <v>0</v>
      </c>
      <c r="R39" s="143">
        <v>0</v>
      </c>
      <c r="S39" s="143">
        <v>57217490</v>
      </c>
      <c r="T39" s="145">
        <f>SUM(G39:S39)</f>
        <v>70602677</v>
      </c>
      <c r="U39" s="143">
        <v>366202</v>
      </c>
      <c r="V39" s="146">
        <f>T39+U39</f>
        <v>70968879</v>
      </c>
      <c r="W39" s="171"/>
      <c r="X39" s="171"/>
      <c r="Y39" s="171"/>
      <c r="Z39" s="169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s="65" customFormat="1" ht="15.75" customHeight="1">
      <c r="A40" s="665"/>
      <c r="B40" s="664"/>
      <c r="C40" s="17"/>
      <c r="D40" s="155" t="s">
        <v>12</v>
      </c>
      <c r="E40" s="147" t="s">
        <v>391</v>
      </c>
      <c r="F40" s="172"/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5">
        <f aca="true" t="shared" si="8" ref="T40:T45">SUM(G40:S40)</f>
        <v>0</v>
      </c>
      <c r="U40" s="143">
        <v>0</v>
      </c>
      <c r="V40" s="146">
        <f aca="true" t="shared" si="9" ref="V40:V49">T40+U40</f>
        <v>0</v>
      </c>
      <c r="W40" s="169"/>
      <c r="X40" s="171"/>
      <c r="Y40" s="171"/>
      <c r="Z40" s="169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s="65" customFormat="1" ht="15.75" customHeight="1">
      <c r="A41" s="665"/>
      <c r="B41" s="664"/>
      <c r="C41" s="17"/>
      <c r="D41" s="155" t="s">
        <v>17</v>
      </c>
      <c r="E41" s="142" t="s">
        <v>392</v>
      </c>
      <c r="F41" s="121"/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5">
        <f t="shared" si="8"/>
        <v>0</v>
      </c>
      <c r="U41" s="143">
        <v>0</v>
      </c>
      <c r="V41" s="146">
        <f t="shared" si="9"/>
        <v>0</v>
      </c>
      <c r="W41" s="171"/>
      <c r="X41" s="171"/>
      <c r="Y41" s="171"/>
      <c r="Z41" s="169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</row>
    <row r="42" spans="1:45" s="65" customFormat="1" ht="15">
      <c r="A42" s="665"/>
      <c r="B42" s="664"/>
      <c r="C42" s="17"/>
      <c r="D42" s="155" t="s">
        <v>16</v>
      </c>
      <c r="E42" s="156" t="s">
        <v>378</v>
      </c>
      <c r="F42" s="121"/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5">
        <f t="shared" si="8"/>
        <v>0</v>
      </c>
      <c r="U42" s="143">
        <v>0</v>
      </c>
      <c r="V42" s="146">
        <f t="shared" si="9"/>
        <v>0</v>
      </c>
      <c r="W42" s="171"/>
      <c r="X42" s="171"/>
      <c r="Y42" s="171"/>
      <c r="Z42" s="169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</row>
    <row r="43" spans="1:45" s="65" customFormat="1" ht="15.75" customHeight="1">
      <c r="A43" s="665"/>
      <c r="B43" s="664"/>
      <c r="C43" s="17"/>
      <c r="D43" s="155" t="s">
        <v>18</v>
      </c>
      <c r="E43" s="156" t="s">
        <v>393</v>
      </c>
      <c r="F43" s="172"/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5">
        <f t="shared" si="8"/>
        <v>0</v>
      </c>
      <c r="U43" s="143">
        <v>0</v>
      </c>
      <c r="V43" s="146">
        <f t="shared" si="9"/>
        <v>0</v>
      </c>
      <c r="W43" s="173"/>
      <c r="X43" s="171"/>
      <c r="Y43" s="171"/>
      <c r="Z43" s="169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</row>
    <row r="44" spans="1:45" s="65" customFormat="1" ht="15">
      <c r="A44" s="665"/>
      <c r="B44" s="664"/>
      <c r="C44" s="17"/>
      <c r="D44" s="155" t="s">
        <v>19</v>
      </c>
      <c r="E44" s="157" t="s">
        <v>394</v>
      </c>
      <c r="F44" s="172"/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5">
        <f t="shared" si="8"/>
        <v>0</v>
      </c>
      <c r="U44" s="143">
        <v>0</v>
      </c>
      <c r="V44" s="146">
        <f t="shared" si="9"/>
        <v>0</v>
      </c>
      <c r="W44" s="171"/>
      <c r="X44" s="171"/>
      <c r="Y44" s="171"/>
      <c r="Z44" s="169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</row>
    <row r="45" spans="1:45" s="65" customFormat="1" ht="15.75" customHeight="1">
      <c r="A45" s="665"/>
      <c r="B45" s="664"/>
      <c r="C45" s="17"/>
      <c r="D45" s="155" t="s">
        <v>20</v>
      </c>
      <c r="E45" s="156" t="s">
        <v>395</v>
      </c>
      <c r="F45" s="121"/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177017</v>
      </c>
      <c r="R45" s="143">
        <v>0</v>
      </c>
      <c r="S45" s="143">
        <v>0</v>
      </c>
      <c r="T45" s="145">
        <f t="shared" si="8"/>
        <v>177017</v>
      </c>
      <c r="U45" s="143">
        <v>0</v>
      </c>
      <c r="V45" s="146">
        <f t="shared" si="9"/>
        <v>177017</v>
      </c>
      <c r="W45" s="168"/>
      <c r="X45" s="171"/>
      <c r="Y45" s="171"/>
      <c r="Z45" s="169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s="65" customFormat="1" ht="15.75" customHeight="1">
      <c r="A46" s="665"/>
      <c r="B46" s="664"/>
      <c r="C46" s="17"/>
      <c r="D46" s="154" t="s">
        <v>21</v>
      </c>
      <c r="E46" s="156" t="s">
        <v>379</v>
      </c>
      <c r="F46" s="121"/>
      <c r="G46" s="143">
        <f>+SUM(G47:G49)</f>
        <v>0</v>
      </c>
      <c r="H46" s="143">
        <f>+SUM(H47:H49)</f>
        <v>0</v>
      </c>
      <c r="I46" s="143">
        <f>+SUM(I47:I49)</f>
        <v>0</v>
      </c>
      <c r="J46" s="143">
        <f>+SUM(J47:J49)</f>
        <v>0</v>
      </c>
      <c r="K46" s="143">
        <f>+SUM(K47:K49)</f>
        <v>0</v>
      </c>
      <c r="L46" s="143">
        <f>+SUM(L47:L49)</f>
        <v>0</v>
      </c>
      <c r="M46" s="143">
        <f>+SUM(M47:M49)</f>
        <v>0</v>
      </c>
      <c r="N46" s="143">
        <f>+SUM(N47:N49)</f>
        <v>0</v>
      </c>
      <c r="O46" s="143">
        <f>+SUM(O47:O49)</f>
        <v>0</v>
      </c>
      <c r="P46" s="143">
        <f>+SUM(P47:P49)</f>
        <v>0</v>
      </c>
      <c r="Q46" s="143">
        <f>+SUM(Q47:Q49)</f>
        <v>50620323</v>
      </c>
      <c r="R46" s="143">
        <f>+SUM(R47:R49)</f>
        <v>-59396697</v>
      </c>
      <c r="S46" s="143">
        <f>+SUM(S47:S49)</f>
        <v>0</v>
      </c>
      <c r="T46" s="143">
        <f>+SUM(T47:T49)</f>
        <v>-8776374</v>
      </c>
      <c r="U46" s="143">
        <f>+SUM(U47:U49)</f>
        <v>-98064</v>
      </c>
      <c r="V46" s="146">
        <f>SUM(V47:V49)</f>
        <v>-8874438</v>
      </c>
      <c r="W46" s="173"/>
      <c r="X46" s="171"/>
      <c r="Y46" s="171"/>
      <c r="Z46" s="169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</row>
    <row r="47" spans="1:47" ht="15.75" customHeight="1">
      <c r="A47" s="665"/>
      <c r="B47" s="664"/>
      <c r="C47" s="13"/>
      <c r="D47" s="148" t="s">
        <v>402</v>
      </c>
      <c r="E47" s="158" t="s">
        <v>380</v>
      </c>
      <c r="F47" s="153"/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-8776374</v>
      </c>
      <c r="S47" s="150">
        <v>0</v>
      </c>
      <c r="T47" s="151">
        <f>SUM(G47:S47)</f>
        <v>-8776374</v>
      </c>
      <c r="U47" s="150">
        <v>-98064</v>
      </c>
      <c r="V47" s="152">
        <f>T47+U47</f>
        <v>-8874438</v>
      </c>
      <c r="W47" s="128"/>
      <c r="X47" s="128"/>
      <c r="Y47" s="128"/>
      <c r="Z47" s="16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</row>
    <row r="48" spans="1:47" ht="15.75" customHeight="1">
      <c r="A48" s="665"/>
      <c r="B48" s="664"/>
      <c r="C48" s="13"/>
      <c r="D48" s="148" t="s">
        <v>403</v>
      </c>
      <c r="E48" s="158" t="s">
        <v>381</v>
      </c>
      <c r="F48" s="153"/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50469944</v>
      </c>
      <c r="R48" s="150">
        <v>-50469944</v>
      </c>
      <c r="S48" s="150">
        <v>0</v>
      </c>
      <c r="T48" s="151">
        <f>SUM(G48:S48)</f>
        <v>0</v>
      </c>
      <c r="U48" s="150">
        <v>0</v>
      </c>
      <c r="V48" s="152">
        <f>T48+U48</f>
        <v>0</v>
      </c>
      <c r="W48" s="128"/>
      <c r="X48" s="128"/>
      <c r="Y48" s="128"/>
      <c r="Z48" s="16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</row>
    <row r="49" spans="1:47" ht="15.75" customHeight="1">
      <c r="A49" s="665"/>
      <c r="B49" s="664"/>
      <c r="C49" s="13"/>
      <c r="D49" s="148" t="s">
        <v>404</v>
      </c>
      <c r="E49" s="158" t="s">
        <v>373</v>
      </c>
      <c r="F49" s="153"/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150379</v>
      </c>
      <c r="R49" s="150">
        <v>-150379</v>
      </c>
      <c r="S49" s="150">
        <v>0</v>
      </c>
      <c r="T49" s="151">
        <f>SUM(G49:S49)</f>
        <v>0</v>
      </c>
      <c r="U49" s="150">
        <v>0</v>
      </c>
      <c r="V49" s="152">
        <f t="shared" si="9"/>
        <v>0</v>
      </c>
      <c r="W49" s="128"/>
      <c r="X49" s="128"/>
      <c r="Y49" s="128"/>
      <c r="Z49" s="16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</row>
    <row r="50" spans="1:47" s="65" customFormat="1" ht="33.75" customHeight="1">
      <c r="A50" s="665"/>
      <c r="B50" s="664"/>
      <c r="C50" s="174"/>
      <c r="D50" s="175"/>
      <c r="E50" s="176" t="s">
        <v>571</v>
      </c>
      <c r="F50" s="177"/>
      <c r="G50" s="178">
        <f aca="true" t="shared" si="10" ref="G50:V50">G38+G39+G40+G41+G42+G43+G44+G45+G46</f>
        <v>4200000</v>
      </c>
      <c r="H50" s="178">
        <f t="shared" si="10"/>
        <v>11880</v>
      </c>
      <c r="I50" s="178">
        <f t="shared" si="10"/>
        <v>0</v>
      </c>
      <c r="J50" s="178">
        <f t="shared" si="10"/>
        <v>772554</v>
      </c>
      <c r="K50" s="178">
        <f t="shared" si="10"/>
        <v>12844048</v>
      </c>
      <c r="L50" s="178">
        <f t="shared" si="10"/>
        <v>-1432254</v>
      </c>
      <c r="M50" s="178">
        <f t="shared" si="10"/>
        <v>1076045</v>
      </c>
      <c r="N50" s="178">
        <f t="shared" si="10"/>
        <v>24601950</v>
      </c>
      <c r="O50" s="178">
        <f t="shared" si="10"/>
        <v>6845701</v>
      </c>
      <c r="P50" s="178">
        <f t="shared" si="10"/>
        <v>-6074833</v>
      </c>
      <c r="Q50" s="178">
        <f t="shared" si="10"/>
        <v>114580124.05340864</v>
      </c>
      <c r="R50" s="178">
        <f t="shared" si="10"/>
        <v>0</v>
      </c>
      <c r="S50" s="178">
        <f t="shared" si="10"/>
        <v>57217490</v>
      </c>
      <c r="T50" s="178">
        <f t="shared" si="10"/>
        <v>214642705</v>
      </c>
      <c r="U50" s="178">
        <f t="shared" si="10"/>
        <v>752873</v>
      </c>
      <c r="V50" s="179">
        <f t="shared" si="10"/>
        <v>215395578</v>
      </c>
      <c r="W50" s="173"/>
      <c r="X50" s="171"/>
      <c r="Y50" s="171"/>
      <c r="Z50" s="169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</row>
    <row r="51" spans="1:47" ht="20.25" customHeight="1">
      <c r="A51" s="571"/>
      <c r="B51" s="572"/>
      <c r="D51" s="180"/>
      <c r="E51" s="128"/>
      <c r="F51" s="128"/>
      <c r="G51" s="128"/>
      <c r="H51" s="128"/>
      <c r="I51" s="128"/>
      <c r="J51" s="128"/>
      <c r="L51" s="128"/>
      <c r="M51" s="128"/>
      <c r="N51" s="181"/>
      <c r="O51" s="128"/>
      <c r="Q51" s="128"/>
      <c r="R51" s="168"/>
      <c r="S51" s="128"/>
      <c r="T51" s="128"/>
      <c r="U51" s="128"/>
      <c r="V51" s="128"/>
      <c r="W51" s="128"/>
      <c r="X51" s="128"/>
      <c r="Y51" s="128"/>
      <c r="Z51" s="169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</row>
    <row r="52" spans="1:47" ht="20.25" customHeight="1">
      <c r="A52" s="571"/>
      <c r="B52" s="572"/>
      <c r="D52" s="180"/>
      <c r="E52" s="128"/>
      <c r="F52" s="128"/>
      <c r="G52" s="128"/>
      <c r="H52" s="128"/>
      <c r="I52" s="128"/>
      <c r="J52" s="128"/>
      <c r="L52" s="128"/>
      <c r="M52" s="128"/>
      <c r="N52" s="181"/>
      <c r="O52" s="128"/>
      <c r="P52" s="128"/>
      <c r="Q52" s="168"/>
      <c r="R52" s="128"/>
      <c r="S52" s="128"/>
      <c r="T52" s="128"/>
      <c r="U52" s="128"/>
      <c r="V52" s="128"/>
      <c r="W52" s="128"/>
      <c r="X52" s="128"/>
      <c r="Y52" s="128"/>
      <c r="Z52" s="169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</row>
    <row r="53" spans="1:47" ht="20.25" customHeight="1">
      <c r="A53" s="571"/>
      <c r="B53" s="572"/>
      <c r="D53" s="180"/>
      <c r="E53" s="128"/>
      <c r="F53" s="128"/>
      <c r="G53" s="128"/>
      <c r="H53" s="128"/>
      <c r="I53" s="128"/>
      <c r="J53" s="128"/>
      <c r="L53" s="527"/>
      <c r="M53" s="128"/>
      <c r="N53" s="181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69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</row>
    <row r="54" spans="1:47" ht="20.25" customHeight="1">
      <c r="A54" s="571"/>
      <c r="B54" s="572"/>
      <c r="D54" s="180"/>
      <c r="E54" s="128"/>
      <c r="F54" s="128"/>
      <c r="G54" s="128"/>
      <c r="H54" s="128"/>
      <c r="I54" s="128"/>
      <c r="J54" s="128"/>
      <c r="M54" s="128"/>
      <c r="N54" s="181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69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</row>
    <row r="55" spans="1:47" ht="20.25" customHeight="1">
      <c r="A55" s="571"/>
      <c r="B55" s="572"/>
      <c r="D55" s="180"/>
      <c r="E55" s="128"/>
      <c r="F55" s="128"/>
      <c r="G55" s="128"/>
      <c r="H55" s="128"/>
      <c r="I55" s="128"/>
      <c r="J55" s="128"/>
      <c r="L55" s="128"/>
      <c r="M55" s="128"/>
      <c r="N55" s="181"/>
      <c r="O55" s="128"/>
      <c r="Q55" s="128"/>
      <c r="R55" s="128"/>
      <c r="S55" s="128"/>
      <c r="T55" s="128"/>
      <c r="U55" s="128"/>
      <c r="V55" s="128"/>
      <c r="W55" s="128"/>
      <c r="X55" s="128"/>
      <c r="Y55" s="128"/>
      <c r="Z55" s="169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</row>
    <row r="56" spans="1:47" ht="20.25" customHeight="1" hidden="1">
      <c r="A56" s="571"/>
      <c r="B56" s="572"/>
      <c r="D56" s="180"/>
      <c r="E56" s="128"/>
      <c r="F56" s="128"/>
      <c r="G56" s="128"/>
      <c r="H56" s="128"/>
      <c r="I56" s="128"/>
      <c r="J56" s="128"/>
      <c r="L56" s="128"/>
      <c r="M56" s="128"/>
      <c r="N56" s="181"/>
      <c r="O56" s="128"/>
      <c r="Q56" s="128"/>
      <c r="R56" s="128"/>
      <c r="S56" s="128"/>
      <c r="T56" s="128"/>
      <c r="U56" s="128"/>
      <c r="V56" s="128"/>
      <c r="W56" s="128"/>
      <c r="X56" s="128"/>
      <c r="Y56" s="128"/>
      <c r="Z56" s="169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</row>
    <row r="57" spans="1:47" ht="20.25" customHeight="1" hidden="1">
      <c r="A57" s="571"/>
      <c r="B57" s="572"/>
      <c r="D57" s="180"/>
      <c r="E57" s="128"/>
      <c r="F57" s="128"/>
      <c r="G57" s="128"/>
      <c r="H57" s="128"/>
      <c r="I57" s="128"/>
      <c r="J57" s="128"/>
      <c r="L57" s="128"/>
      <c r="M57" s="128"/>
      <c r="N57" s="181"/>
      <c r="O57" s="128"/>
      <c r="Q57" s="128"/>
      <c r="R57" s="128"/>
      <c r="S57" s="128"/>
      <c r="T57" s="128"/>
      <c r="U57" s="128"/>
      <c r="V57" s="128"/>
      <c r="W57" s="128"/>
      <c r="X57" s="128"/>
      <c r="Y57" s="128"/>
      <c r="Z57" s="169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</row>
    <row r="58" spans="1:47" ht="20.25" customHeight="1" hidden="1">
      <c r="A58" s="571"/>
      <c r="B58" s="572"/>
      <c r="D58" s="180"/>
      <c r="E58" s="128"/>
      <c r="F58" s="128"/>
      <c r="G58" s="128"/>
      <c r="H58" s="128"/>
      <c r="I58" s="128"/>
      <c r="J58" s="128"/>
      <c r="L58" s="128"/>
      <c r="M58" s="128"/>
      <c r="N58" s="181"/>
      <c r="O58" s="128"/>
      <c r="Q58" s="128"/>
      <c r="R58" s="128"/>
      <c r="S58" s="128"/>
      <c r="T58" s="128"/>
      <c r="U58" s="128"/>
      <c r="V58" s="128"/>
      <c r="W58" s="128"/>
      <c r="X58" s="128"/>
      <c r="Y58" s="128"/>
      <c r="Z58" s="169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</row>
    <row r="59" spans="1:47" ht="20.25" customHeight="1" hidden="1">
      <c r="A59" s="571"/>
      <c r="B59" s="572"/>
      <c r="D59" s="180"/>
      <c r="E59" s="128"/>
      <c r="F59" s="128"/>
      <c r="G59" s="128"/>
      <c r="H59" s="128"/>
      <c r="I59" s="128"/>
      <c r="J59" s="128"/>
      <c r="L59" s="128"/>
      <c r="M59" s="128"/>
      <c r="N59" s="181"/>
      <c r="O59" s="128"/>
      <c r="Q59" s="128"/>
      <c r="R59" s="128"/>
      <c r="S59" s="128"/>
      <c r="T59" s="128"/>
      <c r="U59" s="128"/>
      <c r="V59" s="128"/>
      <c r="W59" s="128"/>
      <c r="X59" s="128"/>
      <c r="Y59" s="128"/>
      <c r="Z59" s="169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</row>
    <row r="60" spans="1:47" ht="20.25" customHeight="1" hidden="1">
      <c r="A60" s="571"/>
      <c r="B60" s="572"/>
      <c r="D60" s="180"/>
      <c r="E60" s="128"/>
      <c r="F60" s="128"/>
      <c r="G60" s="128"/>
      <c r="H60" s="128"/>
      <c r="I60" s="128"/>
      <c r="J60" s="128"/>
      <c r="L60" s="128"/>
      <c r="M60" s="128"/>
      <c r="N60" s="181"/>
      <c r="O60" s="128"/>
      <c r="Q60" s="128"/>
      <c r="R60" s="128"/>
      <c r="S60" s="128"/>
      <c r="T60" s="128"/>
      <c r="U60" s="128"/>
      <c r="V60" s="128"/>
      <c r="W60" s="128"/>
      <c r="X60" s="128"/>
      <c r="Y60" s="128"/>
      <c r="Z60" s="169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</row>
    <row r="61" spans="1:47" ht="20.25" customHeight="1" hidden="1">
      <c r="A61" s="571"/>
      <c r="B61" s="572"/>
      <c r="D61" s="180"/>
      <c r="E61" s="128"/>
      <c r="F61" s="128"/>
      <c r="G61" s="128"/>
      <c r="H61" s="128"/>
      <c r="I61" s="128"/>
      <c r="J61" s="128"/>
      <c r="L61" s="128"/>
      <c r="M61" s="128"/>
      <c r="N61" s="181"/>
      <c r="O61" s="128"/>
      <c r="Q61" s="128"/>
      <c r="R61" s="128"/>
      <c r="S61" s="128"/>
      <c r="T61" s="128"/>
      <c r="U61" s="128"/>
      <c r="V61" s="128"/>
      <c r="W61" s="128"/>
      <c r="X61" s="128"/>
      <c r="Y61" s="128"/>
      <c r="Z61" s="169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</row>
    <row r="62" spans="1:47" ht="20.25" customHeight="1" hidden="1">
      <c r="A62" s="571"/>
      <c r="B62" s="572"/>
      <c r="D62" s="180"/>
      <c r="E62" s="128"/>
      <c r="F62" s="128"/>
      <c r="G62" s="128"/>
      <c r="H62" s="128"/>
      <c r="I62" s="128"/>
      <c r="J62" s="128"/>
      <c r="L62" s="128"/>
      <c r="M62" s="128"/>
      <c r="N62" s="181"/>
      <c r="O62" s="128"/>
      <c r="Q62" s="128"/>
      <c r="R62" s="128"/>
      <c r="S62" s="128"/>
      <c r="T62" s="128"/>
      <c r="U62" s="128"/>
      <c r="V62" s="128"/>
      <c r="W62" s="128"/>
      <c r="X62" s="128"/>
      <c r="Y62" s="128"/>
      <c r="Z62" s="169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</row>
    <row r="63" spans="1:47" ht="20.25" customHeight="1" hidden="1">
      <c r="A63" s="571"/>
      <c r="B63" s="572"/>
      <c r="D63" s="180"/>
      <c r="E63" s="128"/>
      <c r="F63" s="128"/>
      <c r="G63" s="128"/>
      <c r="H63" s="128"/>
      <c r="I63" s="128"/>
      <c r="J63" s="128"/>
      <c r="L63" s="128"/>
      <c r="M63" s="128"/>
      <c r="N63" s="181"/>
      <c r="O63" s="128"/>
      <c r="Q63" s="128"/>
      <c r="R63" s="128"/>
      <c r="S63" s="128"/>
      <c r="T63" s="128"/>
      <c r="U63" s="128"/>
      <c r="V63" s="128"/>
      <c r="W63" s="128"/>
      <c r="X63" s="128"/>
      <c r="Y63" s="128"/>
      <c r="Z63" s="169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</row>
    <row r="64" spans="1:47" ht="20.25" customHeight="1" hidden="1">
      <c r="A64" s="571"/>
      <c r="B64" s="572"/>
      <c r="D64" s="180"/>
      <c r="E64" s="128"/>
      <c r="F64" s="128"/>
      <c r="G64" s="128"/>
      <c r="H64" s="128"/>
      <c r="I64" s="128"/>
      <c r="J64" s="128"/>
      <c r="L64" s="128"/>
      <c r="M64" s="128"/>
      <c r="N64" s="181"/>
      <c r="O64" s="128"/>
      <c r="Q64" s="128"/>
      <c r="R64" s="128"/>
      <c r="S64" s="128"/>
      <c r="T64" s="128"/>
      <c r="U64" s="128"/>
      <c r="V64" s="128"/>
      <c r="W64" s="128"/>
      <c r="X64" s="128"/>
      <c r="Y64" s="128"/>
      <c r="Z64" s="169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</row>
    <row r="65" spans="1:47" ht="20.25" customHeight="1" hidden="1">
      <c r="A65" s="571"/>
      <c r="B65" s="572"/>
      <c r="D65" s="180"/>
      <c r="E65" s="128"/>
      <c r="F65" s="128"/>
      <c r="G65" s="128"/>
      <c r="H65" s="128"/>
      <c r="I65" s="128"/>
      <c r="J65" s="128"/>
      <c r="L65" s="128"/>
      <c r="M65" s="128"/>
      <c r="N65" s="181"/>
      <c r="O65" s="128"/>
      <c r="Q65" s="128"/>
      <c r="R65" s="128"/>
      <c r="S65" s="128"/>
      <c r="T65" s="128"/>
      <c r="U65" s="128"/>
      <c r="V65" s="128"/>
      <c r="W65" s="128"/>
      <c r="X65" s="128"/>
      <c r="Y65" s="128"/>
      <c r="Z65" s="169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</row>
    <row r="66" spans="1:47" ht="20.25" customHeight="1" hidden="1">
      <c r="A66" s="571"/>
      <c r="B66" s="572"/>
      <c r="D66" s="180"/>
      <c r="E66" s="128"/>
      <c r="F66" s="128"/>
      <c r="G66" s="128"/>
      <c r="H66" s="128"/>
      <c r="I66" s="128"/>
      <c r="J66" s="128"/>
      <c r="L66" s="128"/>
      <c r="M66" s="128"/>
      <c r="N66" s="181"/>
      <c r="O66" s="128"/>
      <c r="Q66" s="128"/>
      <c r="R66" s="128"/>
      <c r="S66" s="128"/>
      <c r="T66" s="128"/>
      <c r="U66" s="128"/>
      <c r="V66" s="128"/>
      <c r="W66" s="128"/>
      <c r="X66" s="128"/>
      <c r="Y66" s="128"/>
      <c r="Z66" s="169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</row>
    <row r="67" spans="1:47" ht="20.25" customHeight="1" hidden="1">
      <c r="A67" s="571"/>
      <c r="B67" s="572"/>
      <c r="D67" s="180"/>
      <c r="E67" s="128"/>
      <c r="F67" s="128"/>
      <c r="G67" s="128"/>
      <c r="H67" s="128"/>
      <c r="I67" s="128"/>
      <c r="J67" s="128"/>
      <c r="L67" s="128"/>
      <c r="M67" s="128"/>
      <c r="N67" s="181"/>
      <c r="O67" s="128"/>
      <c r="Q67" s="128"/>
      <c r="R67" s="128"/>
      <c r="S67" s="128"/>
      <c r="T67" s="128"/>
      <c r="U67" s="128"/>
      <c r="V67" s="128"/>
      <c r="W67" s="128"/>
      <c r="X67" s="128"/>
      <c r="Y67" s="128"/>
      <c r="Z67" s="169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</row>
    <row r="68" spans="1:47" ht="20.25" customHeight="1" hidden="1">
      <c r="A68" s="571"/>
      <c r="B68" s="572"/>
      <c r="D68" s="180"/>
      <c r="E68" s="128"/>
      <c r="F68" s="128"/>
      <c r="G68" s="128"/>
      <c r="H68" s="128"/>
      <c r="I68" s="128"/>
      <c r="J68" s="128"/>
      <c r="L68" s="128"/>
      <c r="M68" s="128"/>
      <c r="N68" s="181"/>
      <c r="O68" s="128"/>
      <c r="Q68" s="128"/>
      <c r="R68" s="128"/>
      <c r="S68" s="128"/>
      <c r="T68" s="128"/>
      <c r="U68" s="128"/>
      <c r="V68" s="128"/>
      <c r="W68" s="128"/>
      <c r="X68" s="128"/>
      <c r="Y68" s="128"/>
      <c r="Z68" s="169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</row>
    <row r="69" spans="1:47" ht="20.25" customHeight="1" hidden="1">
      <c r="A69" s="571"/>
      <c r="B69" s="572"/>
      <c r="D69" s="180"/>
      <c r="E69" s="128"/>
      <c r="F69" s="128"/>
      <c r="G69" s="128"/>
      <c r="H69" s="128"/>
      <c r="I69" s="128"/>
      <c r="J69" s="128"/>
      <c r="L69" s="128"/>
      <c r="M69" s="128"/>
      <c r="N69" s="181"/>
      <c r="O69" s="128"/>
      <c r="Q69" s="128"/>
      <c r="R69" s="128"/>
      <c r="S69" s="128"/>
      <c r="T69" s="128"/>
      <c r="U69" s="128"/>
      <c r="V69" s="128"/>
      <c r="W69" s="128"/>
      <c r="X69" s="128"/>
      <c r="Y69" s="128"/>
      <c r="Z69" s="169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</row>
    <row r="70" spans="1:47" ht="20.25" customHeight="1">
      <c r="A70" s="571"/>
      <c r="B70" s="572"/>
      <c r="D70" s="180"/>
      <c r="E70" s="128"/>
      <c r="F70" s="128"/>
      <c r="G70" s="128"/>
      <c r="H70" s="128"/>
      <c r="I70" s="128"/>
      <c r="J70" s="128"/>
      <c r="L70" s="128"/>
      <c r="M70" s="128"/>
      <c r="N70" s="181"/>
      <c r="O70" s="128"/>
      <c r="Q70" s="128"/>
      <c r="R70" s="128"/>
      <c r="S70" s="128"/>
      <c r="T70" s="128"/>
      <c r="U70" s="128"/>
      <c r="V70" s="128"/>
      <c r="W70" s="128"/>
      <c r="X70" s="128"/>
      <c r="Y70" s="128"/>
      <c r="Z70" s="169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</row>
    <row r="71" spans="1:47" ht="20.25" customHeight="1">
      <c r="A71" s="571"/>
      <c r="B71" s="572"/>
      <c r="D71" s="180"/>
      <c r="E71" s="128"/>
      <c r="F71" s="128"/>
      <c r="G71" s="128"/>
      <c r="H71" s="128"/>
      <c r="I71" s="128"/>
      <c r="J71" s="128"/>
      <c r="L71" s="128"/>
      <c r="M71" s="128"/>
      <c r="N71" s="181"/>
      <c r="O71" s="128"/>
      <c r="Q71" s="128"/>
      <c r="R71" s="128"/>
      <c r="S71" s="128"/>
      <c r="T71" s="128"/>
      <c r="U71" s="128"/>
      <c r="V71" s="128"/>
      <c r="W71" s="128"/>
      <c r="X71" s="128"/>
      <c r="Y71" s="128"/>
      <c r="Z71" s="169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</row>
    <row r="72" spans="4:47" s="573" customFormat="1" ht="20.25" customHeight="1">
      <c r="D72" s="574"/>
      <c r="G72" s="575"/>
      <c r="H72" s="575"/>
      <c r="I72" s="575"/>
      <c r="J72" s="575"/>
      <c r="K72" s="575"/>
      <c r="L72" s="575"/>
      <c r="M72" s="575"/>
      <c r="N72" s="576"/>
      <c r="O72" s="575"/>
      <c r="P72" s="575"/>
      <c r="Q72" s="575"/>
      <c r="R72" s="575"/>
      <c r="S72" s="575"/>
      <c r="T72" s="575"/>
      <c r="U72" s="575"/>
      <c r="V72" s="575"/>
      <c r="W72" s="171"/>
      <c r="X72" s="171"/>
      <c r="Y72" s="171"/>
      <c r="Z72" s="169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</row>
    <row r="73" spans="4:47" s="573" customFormat="1" ht="20.25" customHeight="1">
      <c r="D73" s="574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171"/>
      <c r="X73" s="171"/>
      <c r="Y73" s="171"/>
      <c r="Z73" s="169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</row>
    <row r="74" spans="4:47" ht="20.25" customHeight="1">
      <c r="D74" s="180"/>
      <c r="E74" s="128"/>
      <c r="F74" s="12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</row>
    <row r="75" spans="4:47" ht="20.25" customHeight="1">
      <c r="D75" s="180"/>
      <c r="E75" s="128"/>
      <c r="F75" s="128"/>
      <c r="G75" s="168"/>
      <c r="H75" s="168"/>
      <c r="I75" s="182"/>
      <c r="J75" s="182"/>
      <c r="K75" s="182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</row>
    <row r="76" spans="4:47" ht="20.25" customHeight="1">
      <c r="D76" s="180"/>
      <c r="E76" s="128"/>
      <c r="F76" s="12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</row>
    <row r="77" spans="4:47" ht="20.25" customHeight="1">
      <c r="D77" s="180"/>
      <c r="E77" s="128"/>
      <c r="F77" s="12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</row>
    <row r="78" spans="4:47" ht="20.25" customHeight="1">
      <c r="D78" s="180"/>
      <c r="E78" s="128"/>
      <c r="F78" s="12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</row>
    <row r="79" spans="4:47" ht="20.25" customHeight="1">
      <c r="D79" s="180"/>
      <c r="E79" s="128"/>
      <c r="F79" s="12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</row>
    <row r="80" spans="4:47" ht="20.25" customHeight="1">
      <c r="D80" s="180"/>
      <c r="E80" s="128"/>
      <c r="F80" s="12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</row>
    <row r="81" spans="4:47" ht="20.25" customHeight="1">
      <c r="D81" s="180"/>
      <c r="E81" s="128"/>
      <c r="F81" s="12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</row>
    <row r="82" spans="4:47" ht="20.25" customHeight="1">
      <c r="D82" s="180"/>
      <c r="E82" s="128"/>
      <c r="F82" s="12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</row>
    <row r="83" spans="4:22" ht="20.25" customHeight="1">
      <c r="D83" s="180"/>
      <c r="E83" s="128"/>
      <c r="F83" s="12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</row>
    <row r="84" spans="4:22" ht="20.25" customHeight="1">
      <c r="D84" s="180"/>
      <c r="E84" s="128"/>
      <c r="F84" s="12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</row>
    <row r="85" spans="4:22" ht="20.25" customHeight="1">
      <c r="D85" s="180"/>
      <c r="E85" s="128"/>
      <c r="F85" s="12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</row>
    <row r="86" spans="4:22" ht="20.25" customHeight="1">
      <c r="D86" s="180"/>
      <c r="E86" s="128"/>
      <c r="F86" s="12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</row>
    <row r="87" spans="4:22" ht="20.25" customHeight="1">
      <c r="D87" s="180"/>
      <c r="E87" s="128"/>
      <c r="F87" s="12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</row>
    <row r="88" spans="4:22" ht="20.25" customHeight="1">
      <c r="D88" s="180"/>
      <c r="E88" s="128"/>
      <c r="F88" s="12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</row>
    <row r="89" spans="4:22" ht="20.25" customHeight="1">
      <c r="D89" s="180"/>
      <c r="E89" s="128"/>
      <c r="F89" s="12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</row>
    <row r="90" spans="4:22" ht="20.25" customHeight="1">
      <c r="D90" s="180"/>
      <c r="E90" s="128"/>
      <c r="F90" s="12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</row>
    <row r="91" spans="4:22" ht="20.25" customHeight="1">
      <c r="D91" s="180"/>
      <c r="E91" s="128"/>
      <c r="F91" s="12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</row>
    <row r="92" spans="4:22" ht="20.25" customHeight="1">
      <c r="D92" s="180"/>
      <c r="E92" s="128"/>
      <c r="F92" s="12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</row>
    <row r="93" spans="4:22" ht="20.25" customHeight="1">
      <c r="D93" s="180"/>
      <c r="E93" s="128"/>
      <c r="F93" s="12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</row>
    <row r="94" spans="7:22" ht="20.25" customHeight="1"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</row>
    <row r="95" spans="7:22" ht="20.25" customHeight="1"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</row>
    <row r="96" spans="7:22" ht="20.25" customHeight="1"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</row>
    <row r="97" spans="7:22" ht="20.25" customHeight="1"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</row>
    <row r="98" spans="7:22" ht="20.25" customHeight="1"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</row>
    <row r="99" spans="7:22" ht="20.25" customHeight="1"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</row>
    <row r="100" spans="4:22" ht="20.25" customHeight="1">
      <c r="D100" s="36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</row>
    <row r="101" spans="4:22" ht="20.25" customHeight="1">
      <c r="D101" s="36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</row>
    <row r="102" spans="4:22" ht="20.25" customHeight="1">
      <c r="D102" s="36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</row>
    <row r="103" spans="4:7" ht="20.25" customHeight="1">
      <c r="D103" s="36"/>
      <c r="G103" s="168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scaleWithDoc="0" alignWithMargins="0"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119"/>
  <sheetViews>
    <sheetView zoomScale="7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4.00390625" style="36" customWidth="1"/>
    <col min="2" max="2" width="2.7109375" style="36" customWidth="1"/>
    <col min="3" max="3" width="9.140625" style="36" customWidth="1"/>
    <col min="4" max="4" width="99.140625" style="36" customWidth="1"/>
    <col min="5" max="5" width="8.7109375" style="36" customWidth="1"/>
    <col min="6" max="6" width="20.57421875" style="36" customWidth="1"/>
    <col min="7" max="7" width="21.421875" style="36" customWidth="1"/>
    <col min="8" max="8" width="10.421875" style="36" bestFit="1" customWidth="1"/>
    <col min="9" max="9" width="9.140625" style="36" customWidth="1"/>
    <col min="10" max="10" width="15.8515625" style="36" bestFit="1" customWidth="1"/>
    <col min="11" max="11" width="20.57421875" style="36" customWidth="1"/>
    <col min="12" max="12" width="14.421875" style="36" customWidth="1"/>
    <col min="13" max="13" width="14.28125" style="36" bestFit="1" customWidth="1"/>
    <col min="14" max="14" width="20.57421875" style="36" customWidth="1"/>
    <col min="15" max="15" width="14.140625" style="36" customWidth="1"/>
    <col min="16" max="16" width="14.57421875" style="36" bestFit="1" customWidth="1"/>
    <col min="17" max="17" width="12.8515625" style="36" bestFit="1" customWidth="1"/>
    <col min="18" max="19" width="9.140625" style="36" customWidth="1"/>
    <col min="20" max="20" width="11.28125" style="36" bestFit="1" customWidth="1"/>
    <col min="21" max="16384" width="9.140625" style="36" customWidth="1"/>
  </cols>
  <sheetData>
    <row r="1" ht="12">
      <c r="G1" s="541"/>
    </row>
    <row r="2" spans="2:7" ht="20.25">
      <c r="B2" s="3" t="s">
        <v>237</v>
      </c>
      <c r="C2" s="31"/>
      <c r="D2" s="32"/>
      <c r="E2" s="33"/>
      <c r="F2" s="34"/>
      <c r="G2" s="35"/>
    </row>
    <row r="3" spans="2:7" ht="21">
      <c r="B3" s="7" t="s">
        <v>576</v>
      </c>
      <c r="C3" s="37"/>
      <c r="D3" s="38"/>
      <c r="E3" s="38"/>
      <c r="F3" s="38"/>
      <c r="G3" s="39"/>
    </row>
    <row r="4" spans="2:7" ht="12.75" customHeight="1">
      <c r="B4" s="40"/>
      <c r="C4" s="41"/>
      <c r="D4" s="42"/>
      <c r="E4" s="43"/>
      <c r="F4" s="44"/>
      <c r="G4" s="45"/>
    </row>
    <row r="5" spans="2:8" ht="18.75" customHeight="1">
      <c r="B5" s="46"/>
      <c r="C5" s="47"/>
      <c r="D5" s="48"/>
      <c r="E5" s="682" t="s">
        <v>67</v>
      </c>
      <c r="F5" s="685" t="s">
        <v>283</v>
      </c>
      <c r="G5" s="686" t="s">
        <v>283</v>
      </c>
      <c r="H5" s="496"/>
    </row>
    <row r="6" spans="2:11" ht="15">
      <c r="B6" s="49"/>
      <c r="C6" s="14"/>
      <c r="D6" s="50"/>
      <c r="E6" s="683"/>
      <c r="F6" s="51" t="s">
        <v>0</v>
      </c>
      <c r="G6" s="52" t="s">
        <v>528</v>
      </c>
      <c r="H6" s="49"/>
      <c r="K6" s="538"/>
    </row>
    <row r="7" spans="2:8" ht="15">
      <c r="B7" s="49"/>
      <c r="C7" s="14"/>
      <c r="D7" s="50"/>
      <c r="E7" s="683"/>
      <c r="F7" s="588">
        <f>'gt'!E8</f>
        <v>44927</v>
      </c>
      <c r="G7" s="589">
        <f>'gt'!F8</f>
        <v>44562</v>
      </c>
      <c r="H7" s="49"/>
    </row>
    <row r="8" spans="2:8" ht="17.25">
      <c r="B8" s="55"/>
      <c r="C8" s="113"/>
      <c r="D8" s="642"/>
      <c r="E8" s="684"/>
      <c r="F8" s="640">
        <f>+a!F9</f>
        <v>45199</v>
      </c>
      <c r="G8" s="641">
        <f>'gt'!F9</f>
        <v>44834</v>
      </c>
      <c r="H8" s="49"/>
    </row>
    <row r="9" spans="2:8" ht="18.75" customHeight="1">
      <c r="B9" s="49"/>
      <c r="C9" s="14"/>
      <c r="D9" s="29"/>
      <c r="E9" s="540"/>
      <c r="F9" s="15"/>
      <c r="G9" s="56"/>
      <c r="H9" s="49"/>
    </row>
    <row r="10" spans="2:8" ht="17.25">
      <c r="B10" s="49"/>
      <c r="C10" s="57" t="s">
        <v>462</v>
      </c>
      <c r="D10" s="58" t="s">
        <v>463</v>
      </c>
      <c r="E10" s="16"/>
      <c r="F10" s="15"/>
      <c r="G10" s="56"/>
      <c r="H10" s="49"/>
    </row>
    <row r="11" spans="2:8" ht="12.75" customHeight="1">
      <c r="B11" s="49"/>
      <c r="C11" s="59"/>
      <c r="D11" s="58"/>
      <c r="E11" s="16"/>
      <c r="F11" s="15"/>
      <c r="G11" s="56"/>
      <c r="H11" s="49"/>
    </row>
    <row r="12" spans="2:21" s="65" customFormat="1" ht="17.25">
      <c r="B12" s="60"/>
      <c r="C12" s="61" t="s">
        <v>33</v>
      </c>
      <c r="D12" s="58" t="s">
        <v>464</v>
      </c>
      <c r="E12" s="499" t="s">
        <v>280</v>
      </c>
      <c r="F12" s="63">
        <f>SUM(F14:F22)</f>
        <v>54115014</v>
      </c>
      <c r="G12" s="64">
        <f>SUM(G14:G22)</f>
        <v>36746693</v>
      </c>
      <c r="H12" s="60"/>
      <c r="I12" s="498"/>
      <c r="J12" s="36"/>
      <c r="K12" s="332"/>
      <c r="L12" s="36"/>
      <c r="M12" s="36"/>
      <c r="N12" s="332"/>
      <c r="O12" s="36"/>
      <c r="Q12" s="498"/>
      <c r="U12" s="498"/>
    </row>
    <row r="13" spans="2:21" ht="12.75" customHeight="1">
      <c r="B13" s="49"/>
      <c r="C13" s="66"/>
      <c r="D13" s="29"/>
      <c r="E13" s="16"/>
      <c r="F13" s="67"/>
      <c r="G13" s="68"/>
      <c r="H13" s="49"/>
      <c r="I13" s="498"/>
      <c r="K13" s="332"/>
      <c r="N13" s="332"/>
      <c r="Q13" s="498"/>
      <c r="U13" s="498"/>
    </row>
    <row r="14" spans="2:21" ht="15">
      <c r="B14" s="49"/>
      <c r="C14" s="23" t="s">
        <v>51</v>
      </c>
      <c r="D14" s="14" t="s">
        <v>465</v>
      </c>
      <c r="E14" s="16"/>
      <c r="F14" s="69">
        <v>144229873</v>
      </c>
      <c r="G14" s="70">
        <v>67947498</v>
      </c>
      <c r="H14" s="49"/>
      <c r="I14" s="498"/>
      <c r="K14" s="332"/>
      <c r="N14" s="332"/>
      <c r="Q14" s="498"/>
      <c r="U14" s="498"/>
    </row>
    <row r="15" spans="2:21" ht="15">
      <c r="B15" s="49"/>
      <c r="C15" s="23" t="s">
        <v>52</v>
      </c>
      <c r="D15" s="14" t="s">
        <v>466</v>
      </c>
      <c r="E15" s="16"/>
      <c r="F15" s="69">
        <v>-68206647</v>
      </c>
      <c r="G15" s="70">
        <v>-22553277</v>
      </c>
      <c r="H15" s="49"/>
      <c r="I15" s="498"/>
      <c r="K15" s="332"/>
      <c r="N15" s="332"/>
      <c r="Q15" s="498"/>
      <c r="U15" s="498"/>
    </row>
    <row r="16" spans="2:21" ht="15">
      <c r="B16" s="49"/>
      <c r="C16" s="23" t="s">
        <v>53</v>
      </c>
      <c r="D16" s="14" t="s">
        <v>467</v>
      </c>
      <c r="E16" s="16"/>
      <c r="F16" s="69">
        <v>72693</v>
      </c>
      <c r="G16" s="70">
        <v>67505</v>
      </c>
      <c r="H16" s="49"/>
      <c r="I16" s="498"/>
      <c r="K16" s="332"/>
      <c r="N16" s="332"/>
      <c r="Q16" s="498"/>
      <c r="U16" s="498"/>
    </row>
    <row r="17" spans="2:21" ht="15">
      <c r="B17" s="49"/>
      <c r="C17" s="23" t="s">
        <v>439</v>
      </c>
      <c r="D17" s="14" t="s">
        <v>31</v>
      </c>
      <c r="E17" s="16"/>
      <c r="F17" s="69">
        <v>36569326</v>
      </c>
      <c r="G17" s="70">
        <v>17036636</v>
      </c>
      <c r="H17" s="49"/>
      <c r="I17" s="498"/>
      <c r="J17" s="332"/>
      <c r="K17" s="332"/>
      <c r="N17" s="332"/>
      <c r="Q17" s="498"/>
      <c r="U17" s="498"/>
    </row>
    <row r="18" spans="2:21" ht="15">
      <c r="B18" s="49"/>
      <c r="C18" s="23" t="s">
        <v>468</v>
      </c>
      <c r="D18" s="14" t="s">
        <v>469</v>
      </c>
      <c r="E18" s="16"/>
      <c r="F18" s="69">
        <v>27031092</v>
      </c>
      <c r="G18" s="70">
        <v>12823780</v>
      </c>
      <c r="H18" s="49"/>
      <c r="I18" s="498"/>
      <c r="J18" s="332"/>
      <c r="K18" s="332"/>
      <c r="M18" s="351"/>
      <c r="N18" s="332"/>
      <c r="Q18" s="498"/>
      <c r="U18" s="498"/>
    </row>
    <row r="19" spans="2:21" ht="15">
      <c r="B19" s="49"/>
      <c r="C19" s="23" t="s">
        <v>470</v>
      </c>
      <c r="D19" s="14" t="s">
        <v>471</v>
      </c>
      <c r="E19" s="16"/>
      <c r="F19" s="69">
        <v>942215</v>
      </c>
      <c r="G19" s="70">
        <v>770192</v>
      </c>
      <c r="H19" s="49"/>
      <c r="I19" s="498"/>
      <c r="J19" s="332"/>
      <c r="K19" s="332"/>
      <c r="M19" s="351"/>
      <c r="N19" s="332"/>
      <c r="Q19" s="498"/>
      <c r="U19" s="498"/>
    </row>
    <row r="20" spans="2:21" ht="15">
      <c r="B20" s="49"/>
      <c r="C20" s="23" t="s">
        <v>472</v>
      </c>
      <c r="D20" s="14" t="s">
        <v>473</v>
      </c>
      <c r="E20" s="16"/>
      <c r="F20" s="69">
        <v>-34186176</v>
      </c>
      <c r="G20" s="70">
        <v>-15901977</v>
      </c>
      <c r="H20" s="49"/>
      <c r="I20" s="498"/>
      <c r="J20" s="332"/>
      <c r="K20" s="332"/>
      <c r="M20" s="351"/>
      <c r="N20" s="332"/>
      <c r="Q20" s="498"/>
      <c r="U20" s="498"/>
    </row>
    <row r="21" spans="2:21" ht="15">
      <c r="B21" s="49"/>
      <c r="C21" s="23" t="s">
        <v>474</v>
      </c>
      <c r="D21" s="14" t="s">
        <v>475</v>
      </c>
      <c r="E21" s="16"/>
      <c r="F21" s="69">
        <v>-15326373</v>
      </c>
      <c r="G21" s="70">
        <v>-12825433</v>
      </c>
      <c r="H21" s="49"/>
      <c r="I21" s="498"/>
      <c r="J21" s="332"/>
      <c r="K21" s="332"/>
      <c r="M21" s="351"/>
      <c r="N21" s="332"/>
      <c r="Q21" s="498"/>
      <c r="U21" s="498"/>
    </row>
    <row r="22" spans="2:21" ht="15">
      <c r="B22" s="49"/>
      <c r="C22" s="23" t="s">
        <v>476</v>
      </c>
      <c r="D22" s="14" t="s">
        <v>373</v>
      </c>
      <c r="E22" s="62"/>
      <c r="F22" s="69">
        <v>-37010989</v>
      </c>
      <c r="G22" s="70">
        <v>-10618231</v>
      </c>
      <c r="H22" s="539"/>
      <c r="I22" s="498"/>
      <c r="J22" s="332"/>
      <c r="K22" s="332"/>
      <c r="M22" s="351"/>
      <c r="N22" s="332"/>
      <c r="Q22" s="498"/>
      <c r="U22" s="498"/>
    </row>
    <row r="23" spans="2:21" ht="12.75" customHeight="1">
      <c r="B23" s="49"/>
      <c r="C23" s="71"/>
      <c r="D23" s="29"/>
      <c r="E23" s="16"/>
      <c r="F23" s="67"/>
      <c r="G23" s="68"/>
      <c r="H23" s="49"/>
      <c r="I23" s="498"/>
      <c r="J23" s="332"/>
      <c r="K23" s="332"/>
      <c r="M23" s="351"/>
      <c r="N23" s="332"/>
      <c r="Q23" s="498"/>
      <c r="U23" s="498"/>
    </row>
    <row r="24" spans="2:21" s="65" customFormat="1" ht="17.25">
      <c r="B24" s="60"/>
      <c r="C24" s="61" t="s">
        <v>32</v>
      </c>
      <c r="D24" s="58" t="s">
        <v>477</v>
      </c>
      <c r="E24" s="499" t="s">
        <v>280</v>
      </c>
      <c r="F24" s="63">
        <f>SUM(F26:F35)</f>
        <v>124556187</v>
      </c>
      <c r="G24" s="64">
        <f>SUM(G26:G35)</f>
        <v>14941058</v>
      </c>
      <c r="H24" s="60"/>
      <c r="I24" s="498"/>
      <c r="J24" s="332"/>
      <c r="K24" s="332"/>
      <c r="L24" s="36"/>
      <c r="M24" s="351"/>
      <c r="N24" s="332"/>
      <c r="O24" s="36"/>
      <c r="Q24" s="498"/>
      <c r="U24" s="498"/>
    </row>
    <row r="25" spans="2:21" ht="12.75" customHeight="1">
      <c r="B25" s="49"/>
      <c r="C25" s="71"/>
      <c r="D25" s="29"/>
      <c r="E25" s="16"/>
      <c r="F25" s="67"/>
      <c r="G25" s="68"/>
      <c r="H25" s="49"/>
      <c r="I25" s="498"/>
      <c r="J25" s="332"/>
      <c r="K25" s="332"/>
      <c r="M25" s="351"/>
      <c r="N25" s="332"/>
      <c r="Q25" s="498"/>
      <c r="U25" s="498"/>
    </row>
    <row r="26" spans="2:21" ht="15">
      <c r="B26" s="49"/>
      <c r="C26" s="23" t="s">
        <v>156</v>
      </c>
      <c r="D26" s="72" t="s">
        <v>478</v>
      </c>
      <c r="E26" s="16"/>
      <c r="F26" s="69">
        <v>-6837754</v>
      </c>
      <c r="G26" s="70">
        <v>1662972</v>
      </c>
      <c r="H26" s="49"/>
      <c r="I26" s="498"/>
      <c r="J26" s="332"/>
      <c r="K26" s="332"/>
      <c r="M26" s="351"/>
      <c r="N26" s="332"/>
      <c r="Q26" s="498"/>
      <c r="U26" s="498"/>
    </row>
    <row r="27" spans="2:21" ht="15">
      <c r="B27" s="49"/>
      <c r="C27" s="23" t="s">
        <v>157</v>
      </c>
      <c r="D27" s="14" t="s">
        <v>479</v>
      </c>
      <c r="E27" s="16"/>
      <c r="F27" s="69">
        <v>-68582152</v>
      </c>
      <c r="G27" s="70">
        <v>-55204610</v>
      </c>
      <c r="H27" s="49"/>
      <c r="I27" s="498"/>
      <c r="J27" s="332"/>
      <c r="K27" s="332"/>
      <c r="M27" s="351"/>
      <c r="N27" s="332"/>
      <c r="Q27" s="498"/>
      <c r="U27" s="498"/>
    </row>
    <row r="28" spans="2:21" ht="15">
      <c r="B28" s="49"/>
      <c r="C28" s="23" t="s">
        <v>314</v>
      </c>
      <c r="D28" s="14" t="s">
        <v>480</v>
      </c>
      <c r="E28" s="16"/>
      <c r="F28" s="69">
        <v>-350000205</v>
      </c>
      <c r="G28" s="70">
        <v>-206616345</v>
      </c>
      <c r="H28" s="49"/>
      <c r="I28" s="498"/>
      <c r="J28" s="332"/>
      <c r="K28" s="332"/>
      <c r="M28" s="351"/>
      <c r="N28" s="332"/>
      <c r="Q28" s="498"/>
      <c r="U28" s="498"/>
    </row>
    <row r="29" spans="2:21" ht="15">
      <c r="B29" s="49"/>
      <c r="C29" s="73" t="s">
        <v>481</v>
      </c>
      <c r="D29" s="14" t="s">
        <v>482</v>
      </c>
      <c r="E29" s="16"/>
      <c r="F29" s="69">
        <v>-5410066</v>
      </c>
      <c r="G29" s="70">
        <v>-18427540</v>
      </c>
      <c r="H29" s="49"/>
      <c r="I29" s="498"/>
      <c r="J29" s="332"/>
      <c r="K29" s="332"/>
      <c r="M29" s="351"/>
      <c r="N29" s="332"/>
      <c r="Q29" s="498"/>
      <c r="U29" s="498"/>
    </row>
    <row r="30" spans="2:21" ht="15">
      <c r="B30" s="49"/>
      <c r="C30" s="23" t="s">
        <v>483</v>
      </c>
      <c r="D30" s="14" t="s">
        <v>484</v>
      </c>
      <c r="E30" s="16"/>
      <c r="F30" s="69">
        <v>217285</v>
      </c>
      <c r="G30" s="70">
        <v>3139411</v>
      </c>
      <c r="H30" s="49"/>
      <c r="I30" s="498"/>
      <c r="J30" s="332"/>
      <c r="K30" s="332"/>
      <c r="M30" s="351"/>
      <c r="N30" s="332"/>
      <c r="Q30" s="498"/>
      <c r="U30" s="498"/>
    </row>
    <row r="31" spans="2:21" ht="15">
      <c r="B31" s="49"/>
      <c r="C31" s="23" t="s">
        <v>485</v>
      </c>
      <c r="D31" s="14" t="s">
        <v>486</v>
      </c>
      <c r="E31" s="16"/>
      <c r="F31" s="69">
        <v>493062113</v>
      </c>
      <c r="G31" s="70">
        <v>265806598</v>
      </c>
      <c r="H31" s="49"/>
      <c r="I31" s="498"/>
      <c r="J31" s="332"/>
      <c r="K31" s="332"/>
      <c r="M31" s="351"/>
      <c r="N31" s="332"/>
      <c r="Q31" s="498"/>
      <c r="U31" s="498"/>
    </row>
    <row r="32" spans="2:21" ht="15">
      <c r="B32" s="49"/>
      <c r="C32" s="23" t="s">
        <v>487</v>
      </c>
      <c r="D32" s="14" t="s">
        <v>488</v>
      </c>
      <c r="E32" s="16"/>
      <c r="F32" s="69">
        <v>0</v>
      </c>
      <c r="G32" s="70">
        <v>0</v>
      </c>
      <c r="H32" s="49"/>
      <c r="I32" s="498"/>
      <c r="J32" s="332"/>
      <c r="K32" s="332"/>
      <c r="M32" s="351"/>
      <c r="N32" s="332"/>
      <c r="Q32" s="498"/>
      <c r="U32" s="498"/>
    </row>
    <row r="33" spans="2:21" ht="15">
      <c r="B33" s="49"/>
      <c r="C33" s="23" t="s">
        <v>489</v>
      </c>
      <c r="D33" s="14" t="s">
        <v>490</v>
      </c>
      <c r="E33" s="16"/>
      <c r="F33" s="69">
        <v>39040358</v>
      </c>
      <c r="G33" s="70">
        <v>-2502033</v>
      </c>
      <c r="H33" s="49"/>
      <c r="I33" s="498"/>
      <c r="J33" s="332"/>
      <c r="K33" s="332"/>
      <c r="M33" s="351"/>
      <c r="N33" s="332"/>
      <c r="Q33" s="498"/>
      <c r="U33" s="498"/>
    </row>
    <row r="34" spans="2:21" ht="15">
      <c r="B34" s="49"/>
      <c r="C34" s="23" t="s">
        <v>491</v>
      </c>
      <c r="D34" s="14" t="s">
        <v>492</v>
      </c>
      <c r="E34" s="16"/>
      <c r="F34" s="69">
        <v>0</v>
      </c>
      <c r="G34" s="70">
        <v>0</v>
      </c>
      <c r="H34" s="49"/>
      <c r="I34" s="498"/>
      <c r="J34" s="332"/>
      <c r="K34" s="332"/>
      <c r="M34" s="351"/>
      <c r="N34" s="332"/>
      <c r="Q34" s="498"/>
      <c r="U34" s="498"/>
    </row>
    <row r="35" spans="2:21" ht="15">
      <c r="B35" s="49"/>
      <c r="C35" s="23" t="s">
        <v>493</v>
      </c>
      <c r="D35" s="14" t="s">
        <v>494</v>
      </c>
      <c r="E35" s="62"/>
      <c r="F35" s="69">
        <v>23066608</v>
      </c>
      <c r="G35" s="70">
        <v>27082605</v>
      </c>
      <c r="H35" s="49"/>
      <c r="I35" s="498"/>
      <c r="J35" s="332"/>
      <c r="K35" s="332"/>
      <c r="M35" s="351"/>
      <c r="N35" s="332"/>
      <c r="Q35" s="498"/>
      <c r="U35" s="498"/>
    </row>
    <row r="36" spans="2:21" ht="12.75" customHeight="1">
      <c r="B36" s="49"/>
      <c r="C36" s="66"/>
      <c r="D36" s="74"/>
      <c r="E36" s="15"/>
      <c r="F36" s="75"/>
      <c r="G36" s="76"/>
      <c r="H36" s="49"/>
      <c r="I36" s="498"/>
      <c r="J36" s="332"/>
      <c r="K36" s="332"/>
      <c r="M36" s="351"/>
      <c r="N36" s="332"/>
      <c r="Q36" s="498"/>
      <c r="U36" s="498"/>
    </row>
    <row r="37" spans="2:21" s="65" customFormat="1" ht="17.25">
      <c r="B37" s="60"/>
      <c r="C37" s="57" t="s">
        <v>10</v>
      </c>
      <c r="D37" s="58" t="s">
        <v>495</v>
      </c>
      <c r="E37" s="499" t="s">
        <v>280</v>
      </c>
      <c r="F37" s="63">
        <f>+F12+F24</f>
        <v>178671201</v>
      </c>
      <c r="G37" s="64">
        <f>+G12+G24</f>
        <v>51687751</v>
      </c>
      <c r="H37" s="60"/>
      <c r="I37" s="498"/>
      <c r="J37" s="332"/>
      <c r="K37" s="332"/>
      <c r="L37" s="36"/>
      <c r="M37" s="351"/>
      <c r="N37" s="332"/>
      <c r="O37" s="36"/>
      <c r="Q37" s="498"/>
      <c r="U37" s="498"/>
    </row>
    <row r="38" spans="2:21" s="65" customFormat="1" ht="12.75" customHeight="1">
      <c r="B38" s="60"/>
      <c r="C38" s="77"/>
      <c r="D38" s="78"/>
      <c r="E38" s="79"/>
      <c r="F38" s="80"/>
      <c r="G38" s="81"/>
      <c r="H38" s="60"/>
      <c r="I38" s="498"/>
      <c r="J38" s="332"/>
      <c r="K38" s="332"/>
      <c r="L38" s="36"/>
      <c r="M38" s="351"/>
      <c r="N38" s="332"/>
      <c r="O38" s="36"/>
      <c r="Q38" s="498"/>
      <c r="U38" s="498"/>
    </row>
    <row r="39" spans="2:21" s="65" customFormat="1" ht="17.25">
      <c r="B39" s="60"/>
      <c r="C39" s="57" t="s">
        <v>496</v>
      </c>
      <c r="D39" s="58" t="s">
        <v>497</v>
      </c>
      <c r="E39" s="79"/>
      <c r="F39" s="80"/>
      <c r="G39" s="81"/>
      <c r="H39" s="60"/>
      <c r="I39" s="498"/>
      <c r="J39" s="332"/>
      <c r="K39" s="332"/>
      <c r="L39" s="36"/>
      <c r="M39" s="351"/>
      <c r="N39" s="332"/>
      <c r="O39" s="36"/>
      <c r="Q39" s="498"/>
      <c r="U39" s="498"/>
    </row>
    <row r="40" spans="2:21" s="65" customFormat="1" ht="12.75" customHeight="1">
      <c r="B40" s="60"/>
      <c r="C40" s="82"/>
      <c r="D40" s="78"/>
      <c r="E40" s="79"/>
      <c r="F40" s="80"/>
      <c r="G40" s="81"/>
      <c r="H40" s="60"/>
      <c r="I40" s="498"/>
      <c r="J40" s="332"/>
      <c r="K40" s="332"/>
      <c r="L40" s="36"/>
      <c r="M40" s="351"/>
      <c r="N40" s="332"/>
      <c r="O40" s="36"/>
      <c r="Q40" s="498"/>
      <c r="U40" s="498"/>
    </row>
    <row r="41" spans="2:21" s="65" customFormat="1" ht="17.25">
      <c r="B41" s="60"/>
      <c r="C41" s="57" t="s">
        <v>15</v>
      </c>
      <c r="D41" s="58" t="s">
        <v>498</v>
      </c>
      <c r="E41" s="499" t="s">
        <v>280</v>
      </c>
      <c r="F41" s="63">
        <f>SUM(F43:F51)</f>
        <v>-62872253</v>
      </c>
      <c r="G41" s="64">
        <f>SUM(G43:G51)</f>
        <v>-47431000</v>
      </c>
      <c r="H41" s="60"/>
      <c r="I41" s="498"/>
      <c r="J41" s="332"/>
      <c r="K41" s="332"/>
      <c r="L41" s="36"/>
      <c r="M41" s="351"/>
      <c r="N41" s="332"/>
      <c r="O41" s="36"/>
      <c r="Q41" s="498"/>
      <c r="U41" s="498"/>
    </row>
    <row r="42" spans="2:21" ht="12.75" customHeight="1">
      <c r="B42" s="49"/>
      <c r="C42" s="71"/>
      <c r="D42" s="29"/>
      <c r="E42" s="15"/>
      <c r="F42" s="75"/>
      <c r="G42" s="76"/>
      <c r="H42" s="49"/>
      <c r="I42" s="498"/>
      <c r="J42" s="332"/>
      <c r="K42" s="332"/>
      <c r="M42" s="351"/>
      <c r="N42" s="332"/>
      <c r="Q42" s="498"/>
      <c r="U42" s="498"/>
    </row>
    <row r="43" spans="2:21" ht="15">
      <c r="B43" s="49"/>
      <c r="C43" s="23" t="s">
        <v>36</v>
      </c>
      <c r="D43" s="14" t="s">
        <v>499</v>
      </c>
      <c r="E43" s="62"/>
      <c r="F43" s="69">
        <v>-6253</v>
      </c>
      <c r="G43" s="70">
        <v>-190817</v>
      </c>
      <c r="H43" s="49"/>
      <c r="I43" s="498"/>
      <c r="J43" s="332"/>
      <c r="K43" s="332"/>
      <c r="M43" s="351"/>
      <c r="N43" s="332"/>
      <c r="Q43" s="498"/>
      <c r="U43" s="498"/>
    </row>
    <row r="44" spans="2:21" ht="15">
      <c r="B44" s="49"/>
      <c r="C44" s="23" t="s">
        <v>37</v>
      </c>
      <c r="D44" s="14" t="s">
        <v>500</v>
      </c>
      <c r="E44" s="62"/>
      <c r="F44" s="69">
        <v>0</v>
      </c>
      <c r="G44" s="70">
        <v>0</v>
      </c>
      <c r="H44" s="49"/>
      <c r="I44" s="498"/>
      <c r="J44" s="332"/>
      <c r="K44" s="332"/>
      <c r="M44" s="351"/>
      <c r="N44" s="332"/>
      <c r="Q44" s="498"/>
      <c r="U44" s="498"/>
    </row>
    <row r="45" spans="2:21" ht="15">
      <c r="B45" s="49"/>
      <c r="C45" s="23" t="s">
        <v>38</v>
      </c>
      <c r="D45" s="14" t="s">
        <v>501</v>
      </c>
      <c r="E45" s="16"/>
      <c r="F45" s="69">
        <v>-3630165</v>
      </c>
      <c r="G45" s="70">
        <v>-1556277</v>
      </c>
      <c r="H45" s="49"/>
      <c r="I45" s="498"/>
      <c r="J45" s="332"/>
      <c r="K45" s="332"/>
      <c r="M45" s="351"/>
      <c r="N45" s="332"/>
      <c r="Q45" s="498"/>
      <c r="U45" s="498"/>
    </row>
    <row r="46" spans="2:21" ht="15">
      <c r="B46" s="49"/>
      <c r="C46" s="23" t="s">
        <v>57</v>
      </c>
      <c r="D46" s="14" t="s">
        <v>502</v>
      </c>
      <c r="E46" s="16"/>
      <c r="F46" s="69">
        <v>2415</v>
      </c>
      <c r="G46" s="70">
        <v>655282</v>
      </c>
      <c r="H46" s="49"/>
      <c r="I46" s="498"/>
      <c r="J46" s="332"/>
      <c r="K46" s="332"/>
      <c r="M46" s="351"/>
      <c r="N46" s="332"/>
      <c r="Q46" s="498"/>
      <c r="U46" s="498"/>
    </row>
    <row r="47" spans="2:21" ht="15">
      <c r="B47" s="49"/>
      <c r="C47" s="23" t="s">
        <v>58</v>
      </c>
      <c r="D47" s="14" t="s">
        <v>503</v>
      </c>
      <c r="E47" s="16"/>
      <c r="F47" s="69">
        <v>-41769948</v>
      </c>
      <c r="G47" s="70">
        <v>-30963348</v>
      </c>
      <c r="H47" s="49"/>
      <c r="I47" s="498"/>
      <c r="J47" s="332"/>
      <c r="K47" s="332"/>
      <c r="M47" s="351"/>
      <c r="N47" s="332"/>
      <c r="Q47" s="498"/>
      <c r="U47" s="498"/>
    </row>
    <row r="48" spans="2:21" ht="15">
      <c r="B48" s="49"/>
      <c r="C48" s="23" t="s">
        <v>424</v>
      </c>
      <c r="D48" s="14" t="s">
        <v>504</v>
      </c>
      <c r="E48" s="16"/>
      <c r="F48" s="69">
        <v>34922444</v>
      </c>
      <c r="G48" s="70">
        <v>22839602</v>
      </c>
      <c r="H48" s="49"/>
      <c r="I48" s="498"/>
      <c r="J48" s="332"/>
      <c r="K48" s="332"/>
      <c r="M48" s="351"/>
      <c r="N48" s="332"/>
      <c r="Q48" s="498"/>
      <c r="U48" s="498"/>
    </row>
    <row r="49" spans="2:21" ht="15">
      <c r="B49" s="49"/>
      <c r="C49" s="23" t="s">
        <v>505</v>
      </c>
      <c r="D49" s="14" t="s">
        <v>506</v>
      </c>
      <c r="E49" s="16"/>
      <c r="F49" s="69">
        <v>-67170585</v>
      </c>
      <c r="G49" s="70">
        <v>-40861148</v>
      </c>
      <c r="H49" s="49"/>
      <c r="I49" s="498"/>
      <c r="J49" s="332"/>
      <c r="K49" s="332"/>
      <c r="M49" s="351"/>
      <c r="N49" s="332"/>
      <c r="Q49" s="498"/>
      <c r="U49" s="498"/>
    </row>
    <row r="50" spans="2:21" ht="15">
      <c r="B50" s="49"/>
      <c r="C50" s="23" t="s">
        <v>507</v>
      </c>
      <c r="D50" s="14" t="s">
        <v>508</v>
      </c>
      <c r="E50" s="16"/>
      <c r="F50" s="69">
        <v>14779839</v>
      </c>
      <c r="G50" s="70">
        <v>2645706</v>
      </c>
      <c r="H50" s="49"/>
      <c r="I50" s="498"/>
      <c r="J50" s="332"/>
      <c r="K50" s="332"/>
      <c r="M50" s="351"/>
      <c r="N50" s="332"/>
      <c r="Q50" s="498"/>
      <c r="U50" s="498"/>
    </row>
    <row r="51" spans="2:21" ht="15">
      <c r="B51" s="49"/>
      <c r="C51" s="23" t="s">
        <v>509</v>
      </c>
      <c r="D51" s="14" t="s">
        <v>373</v>
      </c>
      <c r="E51" s="62"/>
      <c r="F51" s="69">
        <v>0</v>
      </c>
      <c r="G51" s="70">
        <v>0</v>
      </c>
      <c r="H51" s="49"/>
      <c r="I51" s="498"/>
      <c r="J51" s="332"/>
      <c r="K51" s="332"/>
      <c r="M51" s="351"/>
      <c r="N51" s="332"/>
      <c r="Q51" s="498"/>
      <c r="U51" s="498"/>
    </row>
    <row r="52" spans="2:21" ht="12.75" customHeight="1">
      <c r="B52" s="49"/>
      <c r="C52" s="71"/>
      <c r="D52" s="29"/>
      <c r="E52" s="16"/>
      <c r="F52" s="67"/>
      <c r="G52" s="68"/>
      <c r="H52" s="49"/>
      <c r="I52" s="498"/>
      <c r="J52" s="332"/>
      <c r="K52" s="332"/>
      <c r="M52" s="351"/>
      <c r="N52" s="332"/>
      <c r="Q52" s="498"/>
      <c r="U52" s="498"/>
    </row>
    <row r="53" spans="2:21" ht="18">
      <c r="B53" s="49"/>
      <c r="C53" s="57" t="s">
        <v>510</v>
      </c>
      <c r="D53" s="58" t="s">
        <v>511</v>
      </c>
      <c r="E53" s="16"/>
      <c r="F53" s="67"/>
      <c r="G53" s="68"/>
      <c r="H53" s="49"/>
      <c r="I53" s="498"/>
      <c r="J53" s="332"/>
      <c r="K53" s="332"/>
      <c r="M53" s="351"/>
      <c r="N53" s="332"/>
      <c r="Q53" s="498"/>
      <c r="U53" s="498"/>
    </row>
    <row r="54" spans="2:21" ht="12.75" customHeight="1">
      <c r="B54" s="49"/>
      <c r="C54" s="71"/>
      <c r="D54" s="29"/>
      <c r="E54" s="16"/>
      <c r="F54" s="67"/>
      <c r="G54" s="68"/>
      <c r="H54" s="49"/>
      <c r="I54" s="498"/>
      <c r="J54" s="332"/>
      <c r="K54" s="332"/>
      <c r="M54" s="351"/>
      <c r="N54" s="332"/>
      <c r="Q54" s="498"/>
      <c r="U54" s="498"/>
    </row>
    <row r="55" spans="2:21" s="65" customFormat="1" ht="17.25">
      <c r="B55" s="60"/>
      <c r="C55" s="57" t="s">
        <v>14</v>
      </c>
      <c r="D55" s="58" t="s">
        <v>512</v>
      </c>
      <c r="E55" s="83"/>
      <c r="F55" s="63">
        <f>SUM(F57:F62)</f>
        <v>-5213168</v>
      </c>
      <c r="G55" s="64">
        <f>SUM(G57:G62)</f>
        <v>4983088</v>
      </c>
      <c r="H55" s="60"/>
      <c r="I55" s="498"/>
      <c r="J55" s="332"/>
      <c r="K55" s="332"/>
      <c r="L55" s="36"/>
      <c r="M55" s="351"/>
      <c r="N55" s="332"/>
      <c r="O55" s="36"/>
      <c r="Q55" s="498"/>
      <c r="U55" s="498"/>
    </row>
    <row r="56" spans="2:21" ht="12.75" customHeight="1">
      <c r="B56" s="49"/>
      <c r="C56" s="66"/>
      <c r="D56" s="29"/>
      <c r="E56" s="16"/>
      <c r="F56" s="67"/>
      <c r="G56" s="68"/>
      <c r="H56" s="49"/>
      <c r="I56" s="498"/>
      <c r="J56" s="332"/>
      <c r="K56" s="332"/>
      <c r="M56" s="351"/>
      <c r="N56" s="332"/>
      <c r="Q56" s="498"/>
      <c r="U56" s="498"/>
    </row>
    <row r="57" spans="2:21" ht="15">
      <c r="B57" s="49"/>
      <c r="C57" s="23" t="s">
        <v>39</v>
      </c>
      <c r="D57" s="14" t="s">
        <v>513</v>
      </c>
      <c r="E57" s="16"/>
      <c r="F57" s="69">
        <v>37341622</v>
      </c>
      <c r="G57" s="70">
        <v>25979837</v>
      </c>
      <c r="H57" s="49"/>
      <c r="I57" s="498"/>
      <c r="J57" s="332"/>
      <c r="K57" s="332"/>
      <c r="M57" s="351"/>
      <c r="N57" s="332"/>
      <c r="Q57" s="498"/>
      <c r="U57" s="498"/>
    </row>
    <row r="58" spans="2:21" ht="15">
      <c r="B58" s="49"/>
      <c r="C58" s="23" t="s">
        <v>42</v>
      </c>
      <c r="D58" s="14" t="s">
        <v>514</v>
      </c>
      <c r="E58" s="16"/>
      <c r="F58" s="69">
        <v>-33128332</v>
      </c>
      <c r="G58" s="70">
        <v>-19303772</v>
      </c>
      <c r="H58" s="49"/>
      <c r="I58" s="498"/>
      <c r="J58" s="332"/>
      <c r="K58" s="332"/>
      <c r="M58" s="351"/>
      <c r="N58" s="332"/>
      <c r="Q58" s="498"/>
      <c r="U58" s="498"/>
    </row>
    <row r="59" spans="2:21" ht="15">
      <c r="B59" s="49"/>
      <c r="C59" s="23" t="s">
        <v>515</v>
      </c>
      <c r="D59" s="14" t="s">
        <v>516</v>
      </c>
      <c r="E59" s="16"/>
      <c r="F59" s="69">
        <v>0</v>
      </c>
      <c r="G59" s="70">
        <v>0</v>
      </c>
      <c r="H59" s="49"/>
      <c r="I59" s="498"/>
      <c r="J59" s="332"/>
      <c r="K59" s="332"/>
      <c r="M59" s="351"/>
      <c r="N59" s="332"/>
      <c r="Q59" s="498"/>
      <c r="U59" s="498"/>
    </row>
    <row r="60" spans="2:21" ht="15">
      <c r="B60" s="49"/>
      <c r="C60" s="23" t="s">
        <v>517</v>
      </c>
      <c r="D60" s="14" t="s">
        <v>518</v>
      </c>
      <c r="E60" s="16"/>
      <c r="F60" s="69">
        <v>-8776374</v>
      </c>
      <c r="G60" s="70">
        <v>-1307331</v>
      </c>
      <c r="H60" s="49"/>
      <c r="I60" s="498"/>
      <c r="J60" s="332"/>
      <c r="K60" s="332"/>
      <c r="M60" s="351"/>
      <c r="N60" s="332"/>
      <c r="Q60" s="498"/>
      <c r="U60" s="498"/>
    </row>
    <row r="61" spans="2:21" ht="15">
      <c r="B61" s="49"/>
      <c r="C61" s="23" t="s">
        <v>519</v>
      </c>
      <c r="D61" s="14" t="s">
        <v>569</v>
      </c>
      <c r="E61" s="16"/>
      <c r="F61" s="69">
        <v>-650084</v>
      </c>
      <c r="G61" s="70">
        <v>-385646</v>
      </c>
      <c r="H61" s="49"/>
      <c r="I61" s="498"/>
      <c r="J61" s="332"/>
      <c r="K61" s="332"/>
      <c r="M61" s="351"/>
      <c r="N61" s="332"/>
      <c r="Q61" s="498"/>
      <c r="U61" s="498"/>
    </row>
    <row r="62" spans="2:21" ht="15">
      <c r="B62" s="49"/>
      <c r="C62" s="23" t="s">
        <v>520</v>
      </c>
      <c r="D62" s="14" t="s">
        <v>1</v>
      </c>
      <c r="E62" s="62"/>
      <c r="F62" s="69">
        <v>0</v>
      </c>
      <c r="G62" s="70">
        <v>0</v>
      </c>
      <c r="H62" s="49"/>
      <c r="I62" s="498"/>
      <c r="J62" s="332"/>
      <c r="K62" s="332"/>
      <c r="M62" s="351"/>
      <c r="N62" s="332"/>
      <c r="Q62" s="498"/>
      <c r="U62" s="498"/>
    </row>
    <row r="63" spans="2:21" ht="12.75" customHeight="1">
      <c r="B63" s="49"/>
      <c r="C63" s="23"/>
      <c r="D63" s="14"/>
      <c r="E63" s="84"/>
      <c r="F63" s="67"/>
      <c r="G63" s="68"/>
      <c r="H63" s="49"/>
      <c r="I63" s="498"/>
      <c r="J63" s="332"/>
      <c r="K63" s="332"/>
      <c r="M63" s="351"/>
      <c r="N63" s="332"/>
      <c r="Q63" s="498"/>
      <c r="U63" s="498"/>
    </row>
    <row r="64" spans="2:21" s="65" customFormat="1" ht="17.25">
      <c r="B64" s="60"/>
      <c r="C64" s="57" t="s">
        <v>13</v>
      </c>
      <c r="D64" s="58" t="s">
        <v>521</v>
      </c>
      <c r="E64" s="499" t="s">
        <v>280</v>
      </c>
      <c r="F64" s="85">
        <v>21125848</v>
      </c>
      <c r="G64" s="64">
        <v>11904372</v>
      </c>
      <c r="H64" s="60"/>
      <c r="I64" s="498"/>
      <c r="J64" s="332"/>
      <c r="K64" s="332"/>
      <c r="L64" s="36"/>
      <c r="M64" s="351"/>
      <c r="N64" s="332"/>
      <c r="O64" s="36"/>
      <c r="Q64" s="498"/>
      <c r="U64" s="498"/>
    </row>
    <row r="65" spans="2:21" ht="12.75" customHeight="1">
      <c r="B65" s="49"/>
      <c r="C65" s="24"/>
      <c r="D65" s="29"/>
      <c r="E65" s="87"/>
      <c r="F65" s="75"/>
      <c r="G65" s="76"/>
      <c r="H65" s="49"/>
      <c r="I65" s="498"/>
      <c r="J65" s="332"/>
      <c r="K65" s="332"/>
      <c r="M65" s="351"/>
      <c r="N65" s="332"/>
      <c r="Q65" s="498"/>
      <c r="U65" s="498"/>
    </row>
    <row r="66" spans="2:21" s="65" customFormat="1" ht="17.25">
      <c r="B66" s="60"/>
      <c r="C66" s="57" t="s">
        <v>12</v>
      </c>
      <c r="D66" s="58" t="s">
        <v>522</v>
      </c>
      <c r="E66" s="499" t="s">
        <v>280</v>
      </c>
      <c r="F66" s="85">
        <f>+F37+F41+F55+F64</f>
        <v>131711628</v>
      </c>
      <c r="G66" s="86">
        <f>+G37+G41+G55+G64</f>
        <v>21144211</v>
      </c>
      <c r="H66" s="60"/>
      <c r="I66" s="498"/>
      <c r="J66" s="332"/>
      <c r="K66" s="332"/>
      <c r="L66" s="36"/>
      <c r="M66" s="351"/>
      <c r="N66" s="332"/>
      <c r="O66" s="36"/>
      <c r="Q66" s="498"/>
      <c r="U66" s="498"/>
    </row>
    <row r="67" spans="2:21" ht="12.75" customHeight="1">
      <c r="B67" s="49"/>
      <c r="C67" s="24"/>
      <c r="D67" s="58"/>
      <c r="E67" s="84"/>
      <c r="F67" s="67"/>
      <c r="G67" s="68"/>
      <c r="H67" s="49"/>
      <c r="I67" s="498"/>
      <c r="J67" s="332"/>
      <c r="K67" s="332"/>
      <c r="M67" s="351"/>
      <c r="N67" s="332"/>
      <c r="Q67" s="498"/>
      <c r="U67" s="498"/>
    </row>
    <row r="68" spans="2:21" s="65" customFormat="1" ht="17.25">
      <c r="B68" s="60"/>
      <c r="C68" s="57" t="s">
        <v>17</v>
      </c>
      <c r="D68" s="58" t="s">
        <v>523</v>
      </c>
      <c r="E68" s="499" t="s">
        <v>280</v>
      </c>
      <c r="F68" s="85">
        <v>149464537</v>
      </c>
      <c r="G68" s="86">
        <v>122462323</v>
      </c>
      <c r="H68" s="60"/>
      <c r="I68" s="498"/>
      <c r="J68" s="332"/>
      <c r="K68" s="332"/>
      <c r="L68" s="36"/>
      <c r="M68" s="351"/>
      <c r="N68" s="332"/>
      <c r="O68" s="36"/>
      <c r="Q68" s="498"/>
      <c r="U68" s="498"/>
    </row>
    <row r="69" spans="2:21" ht="12.75" customHeight="1">
      <c r="B69" s="49"/>
      <c r="C69" s="59"/>
      <c r="D69" s="50"/>
      <c r="E69" s="84"/>
      <c r="F69" s="67"/>
      <c r="G69" s="68"/>
      <c r="H69" s="60"/>
      <c r="I69" s="498"/>
      <c r="J69" s="332"/>
      <c r="K69" s="332"/>
      <c r="M69" s="351"/>
      <c r="N69" s="332"/>
      <c r="Q69" s="498"/>
      <c r="U69" s="498"/>
    </row>
    <row r="70" spans="2:21" s="65" customFormat="1" ht="17.25">
      <c r="B70" s="88"/>
      <c r="C70" s="89" t="s">
        <v>16</v>
      </c>
      <c r="D70" s="54" t="s">
        <v>524</v>
      </c>
      <c r="E70" s="500" t="s">
        <v>280</v>
      </c>
      <c r="F70" s="90">
        <f>+F66+F68</f>
        <v>281176165</v>
      </c>
      <c r="G70" s="542">
        <f>+G66+G68</f>
        <v>143606534</v>
      </c>
      <c r="H70" s="60"/>
      <c r="I70" s="498"/>
      <c r="J70" s="332"/>
      <c r="K70" s="332"/>
      <c r="L70" s="36"/>
      <c r="M70" s="351"/>
      <c r="N70" s="332"/>
      <c r="O70" s="36"/>
      <c r="Q70" s="498"/>
      <c r="U70" s="498"/>
    </row>
    <row r="71" spans="2:8" ht="18">
      <c r="B71" s="29"/>
      <c r="C71" s="29"/>
      <c r="D71" s="10"/>
      <c r="E71" s="91"/>
      <c r="F71" s="92"/>
      <c r="G71" s="92"/>
      <c r="H71" s="92"/>
    </row>
    <row r="72" spans="3:5" ht="18">
      <c r="C72" s="12" t="s">
        <v>246</v>
      </c>
      <c r="E72" s="93"/>
    </row>
    <row r="73" ht="15">
      <c r="E73" s="93"/>
    </row>
    <row r="74" ht="15">
      <c r="E74" s="93"/>
    </row>
    <row r="75" ht="15">
      <c r="E75" s="93"/>
    </row>
    <row r="76" ht="15">
      <c r="E76" s="93"/>
    </row>
    <row r="77" ht="15">
      <c r="E77" s="93"/>
    </row>
    <row r="78" ht="15">
      <c r="E78" s="93"/>
    </row>
    <row r="79" ht="15">
      <c r="E79" s="93"/>
    </row>
    <row r="80" ht="15">
      <c r="E80" s="93"/>
    </row>
    <row r="81" ht="15">
      <c r="E81" s="93"/>
    </row>
    <row r="82" ht="15">
      <c r="E82" s="93"/>
    </row>
    <row r="83" ht="15">
      <c r="E83" s="93"/>
    </row>
    <row r="84" ht="15">
      <c r="E84" s="93"/>
    </row>
    <row r="85" ht="15">
      <c r="E85" s="93"/>
    </row>
    <row r="86" ht="15">
      <c r="E86" s="93"/>
    </row>
    <row r="87" ht="15">
      <c r="E87" s="93"/>
    </row>
    <row r="88" ht="15">
      <c r="E88" s="93"/>
    </row>
    <row r="89" ht="15">
      <c r="E89" s="93"/>
    </row>
    <row r="90" ht="15">
      <c r="E90" s="93"/>
    </row>
    <row r="91" ht="15">
      <c r="E91" s="93"/>
    </row>
    <row r="92" ht="15">
      <c r="E92" s="93"/>
    </row>
    <row r="93" ht="15">
      <c r="E93" s="93"/>
    </row>
    <row r="94" ht="15">
      <c r="E94" s="93"/>
    </row>
    <row r="95" ht="15">
      <c r="E95" s="93"/>
    </row>
    <row r="96" ht="15">
      <c r="E96" s="93"/>
    </row>
    <row r="97" ht="15">
      <c r="E97" s="93"/>
    </row>
    <row r="98" ht="15">
      <c r="E98" s="93"/>
    </row>
    <row r="99" ht="15">
      <c r="E99" s="93"/>
    </row>
    <row r="100" ht="15">
      <c r="E100" s="93"/>
    </row>
    <row r="101" ht="15">
      <c r="E101" s="93"/>
    </row>
    <row r="102" ht="15">
      <c r="E102" s="93"/>
    </row>
    <row r="103" ht="15">
      <c r="E103" s="93"/>
    </row>
    <row r="104" ht="15">
      <c r="E104" s="93"/>
    </row>
    <row r="105" ht="15">
      <c r="E105" s="93"/>
    </row>
    <row r="106" ht="15">
      <c r="E106" s="93"/>
    </row>
    <row r="107" ht="15">
      <c r="E107" s="93"/>
    </row>
    <row r="108" ht="15">
      <c r="E108" s="93"/>
    </row>
    <row r="109" ht="15">
      <c r="E109" s="93"/>
    </row>
    <row r="110" ht="15">
      <c r="E110" s="93"/>
    </row>
    <row r="111" ht="15">
      <c r="E111" s="93"/>
    </row>
    <row r="112" ht="15">
      <c r="E112" s="93"/>
    </row>
    <row r="113" ht="15">
      <c r="E113" s="93"/>
    </row>
    <row r="114" ht="15">
      <c r="E114" s="93"/>
    </row>
    <row r="115" ht="15">
      <c r="E115" s="93"/>
    </row>
    <row r="116" ht="15">
      <c r="E116" s="93"/>
    </row>
    <row r="117" ht="15">
      <c r="E117" s="93"/>
    </row>
    <row r="118" ht="15">
      <c r="E118" s="93"/>
    </row>
    <row r="119" ht="15">
      <c r="E119" s="93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&amp;C&amp;"Times New Roman,Normal"&amp;16 10</oddFooter>
    <firstFooter xml:space="preserve">&amp;L&amp;"Tahoma,Regular"&amp;10
&amp;8Sınıflandırma: &amp;"Tahoma,Bold"&amp;K3333FFDahili Kullanım&amp;"Microsoft Sans Serif,Regular"&amp;8&amp;K000000
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K-6f0bc80f, N-c5b93c79</cp:keywords>
  <dc:description/>
  <cp:lastModifiedBy>Umit Karayuksel</cp:lastModifiedBy>
  <cp:lastPrinted>2023-10-25T12:53:14Z</cp:lastPrinted>
  <dcterms:created xsi:type="dcterms:W3CDTF">1998-01-12T17:06:50Z</dcterms:created>
  <dcterms:modified xsi:type="dcterms:W3CDTF">2023-11-02T06:21:00Z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f1683958-5a29-405e-b401-53b11202310c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